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charts/chart3.xml" ContentType="application/vnd.openxmlformats-officedocument.drawingml.chart+xml"/>
  <Default Extension="xml" ContentType="application/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Default Extension="rels" ContentType="application/vnd.openxmlformats-package.relationships+xml"/>
  <Override PartName="/docProps/app.xml" ContentType="application/vnd.openxmlformats-officedocument.extended-properties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charts/chart2.xml" ContentType="application/vnd.openxmlformats-officedocument.drawingml.chart+xml"/>
  <Default Extension="jpeg" ContentType="image/jpeg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20" yWindow="220" windowWidth="23620" windowHeight="14860" tabRatio="500" activeTab="1"/>
  </bookViews>
  <sheets>
    <sheet name="processing" sheetId="1" r:id="rId1"/>
    <sheet name="FM" sheetId="2" r:id="rId2"/>
    <sheet name="sampling" sheetId="6" r:id="rId3"/>
    <sheet name="s" sheetId="3" r:id="rId4"/>
    <sheet name="Sheet4" sheetId="4" r:id="rId5"/>
    <sheet name="Sheet5" sheetId="5" r:id="rId6"/>
  </sheets>
  <definedNames>
    <definedName name="_xlnm._FilterDatabase" localSheetId="2" hidden="1">sampling!$A$11:$P$16</definedName>
    <definedName name="Prices">#REF!</definedName>
    <definedName name="PRINT">#REF!</definedName>
    <definedName name="_xlnm.Print_Titles" localSheetId="2">sampling!$A:$B,sampling!$1:$11</definedName>
    <definedName name="PRINT1" localSheetId="2">sampling!$A$1:$Q$16</definedName>
    <definedName name="PRINT1">#REF!</definedName>
    <definedName name="PRINT2" localSheetId="2">sampling!#REF!</definedName>
    <definedName name="PRINT2">#REF!</definedName>
    <definedName name="PRINT3" localSheetId="2">sampling!#REF!</definedName>
    <definedName name="PRINT3">#REF!</definedName>
    <definedName name="PRINT4" localSheetId="2">sampling!#REF!</definedName>
    <definedName name="PRINT4">#REF!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O61" i="2"/>
  <c r="N61"/>
  <c r="M61"/>
  <c r="L61"/>
  <c r="K61"/>
  <c r="J61"/>
  <c r="I61"/>
  <c r="O60"/>
  <c r="N60"/>
  <c r="M60"/>
  <c r="L60"/>
  <c r="K60"/>
  <c r="J60"/>
  <c r="I60"/>
  <c r="O59"/>
  <c r="N59"/>
  <c r="M59"/>
  <c r="L59"/>
  <c r="K59"/>
  <c r="J59"/>
  <c r="I59"/>
  <c r="O58"/>
  <c r="N58"/>
  <c r="M58"/>
  <c r="L58"/>
  <c r="K58"/>
  <c r="J58"/>
  <c r="I58"/>
  <c r="O57"/>
  <c r="N57"/>
  <c r="M57"/>
  <c r="L57"/>
  <c r="K57"/>
  <c r="J57"/>
  <c r="I57"/>
  <c r="O56"/>
  <c r="N56"/>
  <c r="M56"/>
  <c r="L56"/>
  <c r="K56"/>
  <c r="J56"/>
  <c r="I56"/>
  <c r="O52"/>
  <c r="N52"/>
  <c r="M52"/>
  <c r="L52"/>
  <c r="K52"/>
  <c r="J52"/>
  <c r="I52"/>
  <c r="O51"/>
  <c r="N51"/>
  <c r="M51"/>
  <c r="L51"/>
  <c r="K51"/>
  <c r="J51"/>
  <c r="I51"/>
  <c r="O50"/>
  <c r="N50"/>
  <c r="M50"/>
  <c r="L50"/>
  <c r="K50"/>
  <c r="J50"/>
  <c r="I50"/>
  <c r="O49"/>
  <c r="N49"/>
  <c r="M49"/>
  <c r="L49"/>
  <c r="K49"/>
  <c r="J49"/>
  <c r="I49"/>
  <c r="O48"/>
  <c r="N48"/>
  <c r="M48"/>
  <c r="L48"/>
  <c r="K48"/>
  <c r="J48"/>
  <c r="I48"/>
  <c r="O47"/>
  <c r="N47"/>
  <c r="M47"/>
  <c r="L47"/>
  <c r="K47"/>
  <c r="J47"/>
  <c r="I47"/>
  <c r="O45"/>
  <c r="N45"/>
  <c r="M45"/>
  <c r="L45"/>
  <c r="K45"/>
  <c r="J45"/>
  <c r="I45"/>
  <c r="O44"/>
  <c r="N44"/>
  <c r="M44"/>
  <c r="L44"/>
  <c r="K44"/>
  <c r="J44"/>
  <c r="I44"/>
  <c r="O43"/>
  <c r="N43"/>
  <c r="M43"/>
  <c r="L43"/>
  <c r="K43"/>
  <c r="J43"/>
  <c r="I43"/>
  <c r="O42"/>
  <c r="N42"/>
  <c r="M42"/>
  <c r="L42"/>
  <c r="K42"/>
  <c r="J42"/>
  <c r="I42"/>
  <c r="O41"/>
  <c r="N41"/>
  <c r="M41"/>
  <c r="L41"/>
  <c r="K41"/>
  <c r="J41"/>
  <c r="I41"/>
  <c r="O40"/>
  <c r="N40"/>
  <c r="M40"/>
  <c r="L40"/>
  <c r="K40"/>
  <c r="J40"/>
  <c r="I40"/>
  <c r="O38"/>
  <c r="N38"/>
  <c r="M38"/>
  <c r="L38"/>
  <c r="K38"/>
  <c r="J38"/>
  <c r="I38"/>
  <c r="O37"/>
  <c r="N37"/>
  <c r="M37"/>
  <c r="L37"/>
  <c r="K37"/>
  <c r="J37"/>
  <c r="I37"/>
  <c r="H37"/>
  <c r="O36"/>
  <c r="N36"/>
  <c r="M36"/>
  <c r="L36"/>
  <c r="K36"/>
  <c r="J36"/>
  <c r="I36"/>
  <c r="H36"/>
  <c r="O35"/>
  <c r="N35"/>
  <c r="M35"/>
  <c r="L35"/>
  <c r="K35"/>
  <c r="J35"/>
  <c r="I35"/>
  <c r="O34"/>
  <c r="N34"/>
  <c r="M34"/>
  <c r="L34"/>
  <c r="K34"/>
  <c r="J34"/>
  <c r="I34"/>
  <c r="H34"/>
  <c r="O33"/>
  <c r="N33"/>
  <c r="M33"/>
  <c r="L33"/>
  <c r="K33"/>
  <c r="J33"/>
  <c r="I33"/>
  <c r="O31"/>
  <c r="N31"/>
  <c r="M31"/>
  <c r="L31"/>
  <c r="K31"/>
  <c r="J31"/>
  <c r="I31"/>
  <c r="O30"/>
  <c r="N30"/>
  <c r="M30"/>
  <c r="L30"/>
  <c r="K30"/>
  <c r="J30"/>
  <c r="I30"/>
  <c r="O29"/>
  <c r="N29"/>
  <c r="M29"/>
  <c r="L29"/>
  <c r="K29"/>
  <c r="J29"/>
  <c r="I29"/>
  <c r="O28"/>
  <c r="N28"/>
  <c r="M28"/>
  <c r="L28"/>
  <c r="K28"/>
  <c r="J28"/>
  <c r="I28"/>
  <c r="O27"/>
  <c r="N27"/>
  <c r="M27"/>
  <c r="L27"/>
  <c r="K27"/>
  <c r="J27"/>
  <c r="I27"/>
  <c r="O26"/>
  <c r="N26"/>
  <c r="M26"/>
  <c r="L26"/>
  <c r="K26"/>
  <c r="J26"/>
  <c r="I26"/>
  <c r="H61" i="1"/>
  <c r="G61"/>
  <c r="F61"/>
  <c r="E61"/>
  <c r="D61"/>
  <c r="H60"/>
  <c r="G60"/>
  <c r="F60"/>
  <c r="E60"/>
  <c r="D60"/>
  <c r="H59"/>
  <c r="G59"/>
  <c r="F59"/>
  <c r="E59"/>
  <c r="D59"/>
  <c r="H58"/>
  <c r="G58"/>
  <c r="F58"/>
  <c r="E58"/>
  <c r="D58"/>
  <c r="E55"/>
  <c r="E54"/>
  <c r="E53"/>
  <c r="E52"/>
  <c r="E50"/>
  <c r="E49"/>
  <c r="E48"/>
  <c r="E47"/>
  <c r="E45"/>
  <c r="E44"/>
  <c r="E43"/>
  <c r="E42"/>
  <c r="E40"/>
  <c r="E39"/>
  <c r="E38"/>
  <c r="E37"/>
</calcChain>
</file>

<file path=xl/sharedStrings.xml><?xml version="1.0" encoding="utf-8"?>
<sst xmlns="http://schemas.openxmlformats.org/spreadsheetml/2006/main" count="225" uniqueCount="153">
  <si>
    <r>
      <t>[ SOP 540.02</t>
    </r>
    <r>
      <rPr>
        <sz val="8"/>
        <rFont val="Century Gothic"/>
      </rPr>
      <t xml:space="preserve"> ]
ppm</t>
    </r>
  </si>
  <si>
    <r>
      <t>[ SOP 590.02</t>
    </r>
    <r>
      <rPr>
        <sz val="8"/>
        <rFont val="Century Gothic"/>
      </rPr>
      <t xml:space="preserve"> ]
%</t>
    </r>
  </si>
  <si>
    <r>
      <t>[ SOP 590.02</t>
    </r>
    <r>
      <rPr>
        <sz val="8"/>
        <rFont val="Century Gothic"/>
      </rPr>
      <t xml:space="preserve"> ]
ppm</t>
    </r>
  </si>
  <si>
    <t>Ocean Grown PT</t>
    <phoneticPr fontId="24" type="noConversion"/>
  </si>
  <si>
    <t>UTC</t>
    <phoneticPr fontId="3" type="noConversion"/>
  </si>
  <si>
    <t>Ocean Grown PT</t>
    <phoneticPr fontId="24" type="noConversion"/>
  </si>
  <si>
    <t>Ocean Grown PT</t>
    <phoneticPr fontId="24" type="noConversion"/>
  </si>
  <si>
    <t>Ocean Grown FM</t>
    <phoneticPr fontId="24" type="noConversion"/>
  </si>
  <si>
    <t>Ocean Grown FM</t>
    <phoneticPr fontId="24" type="noConversion"/>
  </si>
  <si>
    <t>DESC</t>
  </si>
  <si>
    <t>ppm</t>
  </si>
  <si>
    <t>meq/100g</t>
  </si>
  <si>
    <t>%</t>
  </si>
  <si>
    <t>Ocean Grown PT</t>
  </si>
  <si>
    <t>Olsen-P</t>
  </si>
  <si>
    <t>X-K</t>
  </si>
  <si>
    <t>X-Na</t>
  </si>
  <si>
    <t>X-Ca</t>
  </si>
  <si>
    <t>X-Mg</t>
  </si>
  <si>
    <t>CEC (estimated)</t>
  </si>
  <si>
    <t>OM (LOI)</t>
  </si>
  <si>
    <t>pH</t>
  </si>
  <si>
    <t>SAR</t>
    <phoneticPr fontId="24" type="noConversion"/>
  </si>
  <si>
    <t>Ocean Grown</t>
    <phoneticPr fontId="3" type="noConversion"/>
  </si>
  <si>
    <t>OG FM tomato</t>
    <phoneticPr fontId="3" type="noConversion"/>
  </si>
  <si>
    <t>DATE</t>
    <phoneticPr fontId="24" type="noConversion"/>
  </si>
  <si>
    <t>TRIAL</t>
    <phoneticPr fontId="24" type="noConversion"/>
  </si>
  <si>
    <t>REP</t>
    <phoneticPr fontId="24" type="noConversion"/>
  </si>
  <si>
    <t>TREATMENT</t>
    <phoneticPr fontId="24" type="noConversion"/>
  </si>
  <si>
    <t>initial</t>
    <phoneticPr fontId="3" type="noConversion"/>
  </si>
  <si>
    <t>composite</t>
    <phoneticPr fontId="3" type="noConversion"/>
  </si>
  <si>
    <t xml:space="preserve"> 40 dup</t>
  </si>
  <si>
    <t xml:space="preserve"> 50 dup</t>
  </si>
  <si>
    <t>Ocean Grown FM</t>
    <phoneticPr fontId="24" type="noConversion"/>
  </si>
  <si>
    <t xml:space="preserve"> 57 dup</t>
  </si>
  <si>
    <t>Miracle Gro 20-20-20 at 10 lbs/A</t>
    <phoneticPr fontId="3" type="noConversion"/>
  </si>
  <si>
    <t>Cal Source at 4 pints/A</t>
    <phoneticPr fontId="3" type="noConversion"/>
  </si>
  <si>
    <t>Ocean Grown only, 2 qts/A</t>
    <phoneticPr fontId="3" type="noConversion"/>
  </si>
  <si>
    <t>all treatments applied with 65 gpa equivalent, no adjuvent, 30 psi, 8004 flat fan nozzles</t>
    <phoneticPr fontId="3" type="noConversion"/>
  </si>
  <si>
    <t>plots 50 ft long, 1 bed, 4 reps</t>
    <phoneticPr fontId="3" type="noConversion"/>
  </si>
  <si>
    <t>transplant May 1</t>
    <phoneticPr fontId="3" type="noConversion"/>
  </si>
  <si>
    <t>Plots 28 ft x 6.67 ft (2 rows on 80" bed), 4 reps</t>
    <phoneticPr fontId="3" type="noConversion"/>
  </si>
  <si>
    <t>Rep</t>
    <phoneticPr fontId="3" type="noConversion"/>
  </si>
  <si>
    <t>plot</t>
    <phoneticPr fontId="3" type="noConversion"/>
  </si>
  <si>
    <t>treatment</t>
    <phoneticPr fontId="3" type="noConversion"/>
  </si>
  <si>
    <t>S</t>
    <phoneticPr fontId="3" type="noConversion"/>
  </si>
  <si>
    <t>M</t>
    <phoneticPr fontId="3" type="noConversion"/>
  </si>
  <si>
    <t>XL</t>
    <phoneticPr fontId="3" type="noConversion"/>
  </si>
  <si>
    <t>Culls</t>
    <phoneticPr fontId="3" type="noConversion"/>
  </si>
  <si>
    <t>TMY</t>
    <phoneticPr fontId="3" type="noConversion"/>
  </si>
  <si>
    <t>% L + XL</t>
    <phoneticPr fontId="3" type="noConversion"/>
  </si>
  <si>
    <t>Culls %</t>
    <phoneticPr fontId="3" type="noConversion"/>
  </si>
  <si>
    <t>NS</t>
    <phoneticPr fontId="3" type="noConversion"/>
  </si>
  <si>
    <t>Ocean Grown foliar fertilizer trial on processing tomatoes</t>
    <phoneticPr fontId="3" type="noConversion"/>
  </si>
  <si>
    <t>rep</t>
    <phoneticPr fontId="3" type="noConversion"/>
  </si>
  <si>
    <t>plot</t>
    <phoneticPr fontId="3" type="noConversion"/>
  </si>
  <si>
    <t>treatment</t>
    <phoneticPr fontId="3" type="noConversion"/>
  </si>
  <si>
    <t>red wt, lbs</t>
    <phoneticPr fontId="3" type="noConversion"/>
  </si>
  <si>
    <t>UTC</t>
    <phoneticPr fontId="3" type="noConversion"/>
  </si>
  <si>
    <t>Miracle Gro</t>
    <phoneticPr fontId="3" type="noConversion"/>
  </si>
  <si>
    <t>Foli-Gro</t>
    <phoneticPr fontId="3" type="noConversion"/>
  </si>
  <si>
    <t>OG program</t>
    <phoneticPr fontId="3" type="noConversion"/>
  </si>
  <si>
    <t>color</t>
    <phoneticPr fontId="3" type="noConversion"/>
  </si>
  <si>
    <t>Brix</t>
    <phoneticPr fontId="3" type="noConversion"/>
  </si>
  <si>
    <t>pH</t>
    <phoneticPr fontId="3" type="noConversion"/>
  </si>
  <si>
    <t>Average</t>
    <phoneticPr fontId="3" type="noConversion"/>
  </si>
  <si>
    <t>tons/A</t>
    <phoneticPr fontId="3" type="noConversion"/>
  </si>
  <si>
    <t>CV, %</t>
    <phoneticPr fontId="3" type="noConversion"/>
  </si>
  <si>
    <t>Table 1.  Ocean Grown foliar fertilizer trial on tomatoes, initial soil sample nutrient analysis.  Merced County 2010.</t>
    <phoneticPr fontId="3" type="noConversion"/>
  </si>
  <si>
    <t>Table 2.  Ocean Grown foliar fertilizer trial on fresh market and processing tomatoes, leaf tissue sample results.  Merced County 2010.</t>
    <phoneticPr fontId="3" type="noConversion"/>
  </si>
  <si>
    <t>soil and plant sampls taken on July 1 and July 29, 2010</t>
    <phoneticPr fontId="3" type="noConversion"/>
  </si>
  <si>
    <t>foliar apps made to all treatments on Sept 15, 23, 30, and Oct 16, 2010</t>
    <phoneticPr fontId="3" type="noConversion"/>
  </si>
  <si>
    <t>25 lb boxes/A</t>
    <phoneticPr fontId="3" type="noConversion"/>
  </si>
  <si>
    <t>UTC</t>
    <phoneticPr fontId="3" type="noConversion"/>
  </si>
  <si>
    <t>Miracle Gro 20-20-20 at 10 lbs/A</t>
    <phoneticPr fontId="3" type="noConversion"/>
  </si>
  <si>
    <t>Cal Source at 4 pints/A</t>
    <phoneticPr fontId="3" type="noConversion"/>
  </si>
  <si>
    <t>Ocean Grown only, 2 qts/A</t>
    <phoneticPr fontId="3" type="noConversion"/>
  </si>
  <si>
    <t>Carbon 4 Soln + Humic Acid, 32 oz/A + 1 gal/A</t>
    <phoneticPr fontId="3" type="noConversion"/>
  </si>
  <si>
    <t>Ocean Grown Program:</t>
    <phoneticPr fontId="3" type="noConversion"/>
  </si>
  <si>
    <t>2 qts/A Ocean Solution</t>
    <phoneticPr fontId="3" type="noConversion"/>
  </si>
  <si>
    <t>32 oz/A Carbon 4 Solution</t>
    <phoneticPr fontId="3" type="noConversion"/>
  </si>
  <si>
    <t>1 gal/A humic acid soln</t>
    <phoneticPr fontId="3" type="noConversion"/>
  </si>
  <si>
    <t>LSD 0.05</t>
    <phoneticPr fontId="3" type="noConversion"/>
  </si>
  <si>
    <t>CV, %</t>
    <phoneticPr fontId="3" type="noConversion"/>
  </si>
  <si>
    <t>results based on composite plot samples</t>
    <phoneticPr fontId="3" type="noConversion"/>
  </si>
  <si>
    <t>sampled 4 - 5th leaf + petiole from growing tip, 20 leaves per plot</t>
    <phoneticPr fontId="3" type="noConversion"/>
  </si>
  <si>
    <t>LSD 0.05</t>
    <phoneticPr fontId="3" type="noConversion"/>
  </si>
  <si>
    <t>PTAB</t>
    <phoneticPr fontId="3" type="noConversion"/>
  </si>
  <si>
    <t>Yield</t>
    <phoneticPr fontId="3" type="noConversion"/>
  </si>
  <si>
    <t>OG PROGRAM</t>
    <phoneticPr fontId="3" type="noConversion"/>
  </si>
  <si>
    <t>DATE</t>
    <phoneticPr fontId="24" type="noConversion"/>
  </si>
  <si>
    <t>TRIAL</t>
    <phoneticPr fontId="24" type="noConversion"/>
  </si>
  <si>
    <t>REP</t>
    <phoneticPr fontId="24" type="noConversion"/>
  </si>
  <si>
    <t>TREATMENT</t>
    <phoneticPr fontId="24" type="noConversion"/>
  </si>
  <si>
    <r>
      <t>[ SOP 512.02</t>
    </r>
    <r>
      <rPr>
        <sz val="8"/>
        <rFont val="Century Gothic"/>
      </rPr>
      <t xml:space="preserve"> ]
ppm</t>
    </r>
  </si>
  <si>
    <t>Ocean Grown foliar fertilizer trial on fresh market tomatoes</t>
    <phoneticPr fontId="3" type="noConversion"/>
  </si>
  <si>
    <t>Palm and Denton Rds, south of Hwy 152 near Dos Palos</t>
    <phoneticPr fontId="3" type="noConversion"/>
  </si>
  <si>
    <t>Chad Crivelli</t>
    <phoneticPr fontId="3" type="noConversion"/>
  </si>
  <si>
    <t>Valley Cat</t>
    <phoneticPr fontId="3" type="noConversion"/>
  </si>
  <si>
    <t>Harvest:</t>
    <phoneticPr fontId="3" type="noConversion"/>
  </si>
  <si>
    <t>Nov 16 &amp; 17, 2010</t>
    <phoneticPr fontId="3" type="noConversion"/>
  </si>
  <si>
    <t>transplant early August</t>
    <phoneticPr fontId="3" type="noConversion"/>
  </si>
  <si>
    <t>treatments:</t>
    <phoneticPr fontId="3" type="noConversion"/>
  </si>
  <si>
    <t>UTC</t>
    <phoneticPr fontId="3" type="noConversion"/>
  </si>
  <si>
    <t>Table 3.  PROCESSING TOMATO RESULTS</t>
    <phoneticPr fontId="3" type="noConversion"/>
  </si>
  <si>
    <t>Table 4.  Fresh market tomato results</t>
    <phoneticPr fontId="3" type="noConversion"/>
  </si>
  <si>
    <t>Summary:  no significant differences between any of the treatments for yield or fruit quality.</t>
    <phoneticPr fontId="3" type="noConversion"/>
  </si>
  <si>
    <t>ns</t>
    <phoneticPr fontId="3" type="noConversion"/>
  </si>
  <si>
    <t>Summary:  no significant differences between any of the treatments on total yield or size of fruit or fruit quality.</t>
    <phoneticPr fontId="3" type="noConversion"/>
  </si>
  <si>
    <t>OG PROGRAM (#6)</t>
    <phoneticPr fontId="3" type="noConversion"/>
  </si>
  <si>
    <t>Harvest:  hand harvest 10 ft from middle of plot, Sept 9, 2010</t>
    <phoneticPr fontId="3" type="noConversion"/>
  </si>
  <si>
    <t>Harvest from middle 10 ft of bed</t>
    <phoneticPr fontId="3" type="noConversion"/>
  </si>
  <si>
    <t>Carbon 4 Soln + Humic Acid, 32 oz/A + 1 gal/A</t>
    <phoneticPr fontId="3" type="noConversion"/>
  </si>
  <si>
    <t>Ocean Grown Program:</t>
    <phoneticPr fontId="3" type="noConversion"/>
  </si>
  <si>
    <t>Treatments 2 &amp; 3 applied on same dates as Ocean Grown program</t>
    <phoneticPr fontId="3" type="noConversion"/>
  </si>
  <si>
    <t>Scott Stoddard</t>
    <phoneticPr fontId="3" type="noConversion"/>
  </si>
  <si>
    <t>UCCE Merced County</t>
    <phoneticPr fontId="3" type="noConversion"/>
  </si>
  <si>
    <t>Location:</t>
    <phoneticPr fontId="3" type="noConversion"/>
  </si>
  <si>
    <t>NO3-N</t>
  </si>
  <si>
    <t>PO4-P</t>
  </si>
  <si>
    <t>K (Total)</t>
  </si>
  <si>
    <t>S (Total)</t>
  </si>
  <si>
    <t>B (Total)</t>
  </si>
  <si>
    <t>Ca (Total)</t>
  </si>
  <si>
    <t>Mg (Total)</t>
  </si>
  <si>
    <t>Zn (Total)</t>
  </si>
  <si>
    <t>Mn (Total)</t>
  </si>
  <si>
    <t>Fe (Total)</t>
  </si>
  <si>
    <t>Cu (Total)</t>
  </si>
  <si>
    <t>SAMPLE #</t>
  </si>
  <si>
    <t>San Juan Ranch, corner of Henry Miller and Elgin Rds</t>
    <phoneticPr fontId="3" type="noConversion"/>
  </si>
  <si>
    <t>Cooperator:</t>
    <phoneticPr fontId="3" type="noConversion"/>
  </si>
  <si>
    <t>Dan Burns</t>
    <phoneticPr fontId="3" type="noConversion"/>
  </si>
  <si>
    <t>Variety:</t>
    <phoneticPr fontId="3" type="noConversion"/>
  </si>
  <si>
    <t>SUN 6368</t>
    <phoneticPr fontId="3" type="noConversion"/>
  </si>
  <si>
    <t>Treatments</t>
    <phoneticPr fontId="3" type="noConversion"/>
  </si>
  <si>
    <t>UTC</t>
    <phoneticPr fontId="3" type="noConversion"/>
  </si>
  <si>
    <t>Miracle Gro 20-20-20 at 10 lbs/A</t>
    <phoneticPr fontId="3" type="noConversion"/>
  </si>
  <si>
    <t>Foli-Gro 12 fl oz/A</t>
    <phoneticPr fontId="3" type="noConversion"/>
  </si>
  <si>
    <t>1st app</t>
    <phoneticPr fontId="3" type="noConversion"/>
  </si>
  <si>
    <t>2 qts/A Ocean Solution</t>
    <phoneticPr fontId="3" type="noConversion"/>
  </si>
  <si>
    <t>L</t>
    <phoneticPr fontId="3" type="noConversion"/>
  </si>
  <si>
    <t>lbs/10 ft</t>
    <phoneticPr fontId="3" type="noConversion"/>
  </si>
  <si>
    <t>S box</t>
    <phoneticPr fontId="3" type="noConversion"/>
  </si>
  <si>
    <t>M box</t>
    <phoneticPr fontId="3" type="noConversion"/>
  </si>
  <si>
    <t>L box</t>
    <phoneticPr fontId="3" type="noConversion"/>
  </si>
  <si>
    <t>XL box</t>
    <phoneticPr fontId="3" type="noConversion"/>
  </si>
  <si>
    <t>32 oz/A Carbon 4 Solution</t>
    <phoneticPr fontId="3" type="noConversion"/>
  </si>
  <si>
    <t>1 gal/A humic acid soln</t>
    <phoneticPr fontId="3" type="noConversion"/>
  </si>
  <si>
    <t>2nd app</t>
    <phoneticPr fontId="3" type="noConversion"/>
  </si>
  <si>
    <t>3rd app</t>
    <phoneticPr fontId="3" type="noConversion"/>
  </si>
  <si>
    <t>4th app</t>
    <phoneticPr fontId="3" type="noConversion"/>
  </si>
  <si>
    <t>Ocean Grown Program:</t>
    <phoneticPr fontId="3" type="noConversion"/>
  </si>
</sst>
</file>

<file path=xl/styles.xml><?xml version="1.0" encoding="utf-8"?>
<styleSheet xmlns="http://schemas.openxmlformats.org/spreadsheetml/2006/main">
  <numFmts count="7">
    <numFmt numFmtId="164" formatCode="0.000"/>
    <numFmt numFmtId="165" formatCode="0.0"/>
    <numFmt numFmtId="166" formatCode="0.0%"/>
    <numFmt numFmtId="167" formatCode="??0"/>
    <numFmt numFmtId="168" formatCode="?0.00"/>
    <numFmt numFmtId="169" formatCode="??0.0"/>
    <numFmt numFmtId="170" formatCode="&quot; &quot;@"/>
  </numFmts>
  <fonts count="30">
    <font>
      <sz val="10"/>
      <name val="Helvetica"/>
    </font>
    <font>
      <b/>
      <sz val="10"/>
      <name val="Helvetica"/>
    </font>
    <font>
      <sz val="10"/>
      <name val="Helvetica"/>
    </font>
    <font>
      <sz val="8"/>
      <name val="Helvetica"/>
    </font>
    <font>
      <u/>
      <sz val="10"/>
      <color indexed="12"/>
      <name val="Helvetica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14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color indexed="10"/>
      <name val="Helvetica"/>
    </font>
    <font>
      <sz val="10"/>
      <name val="Arial"/>
    </font>
    <font>
      <sz val="8"/>
      <name val="Arial"/>
    </font>
    <font>
      <sz val="10"/>
      <name val="Century Gothic"/>
    </font>
    <font>
      <sz val="8"/>
      <name val="Century Gothic"/>
    </font>
    <font>
      <u/>
      <sz val="8"/>
      <color indexed="12"/>
      <name val="Century Gothic"/>
    </font>
    <font>
      <b/>
      <sz val="10"/>
      <name val="Century Gothic"/>
    </font>
    <font>
      <u/>
      <sz val="10"/>
      <color indexed="12"/>
      <name val="Century Gothic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4">
    <xf numFmtId="0" fontId="0" fillId="0" borderId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3" borderId="0" applyNumberFormat="0" applyBorder="0" applyAlignment="0" applyProtection="0"/>
    <xf numFmtId="0" fontId="21" fillId="6" borderId="0" applyNumberFormat="0" applyBorder="0" applyAlignment="0" applyProtection="0"/>
    <xf numFmtId="0" fontId="21" fillId="4" borderId="0" applyNumberFormat="0" applyBorder="0" applyAlignment="0" applyProtection="0"/>
    <xf numFmtId="0" fontId="21" fillId="7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4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5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10" fillId="13" borderId="0" applyNumberFormat="0" applyBorder="0" applyAlignment="0" applyProtection="0"/>
    <xf numFmtId="0" fontId="14" fillId="3" borderId="13" applyNumberFormat="0" applyAlignment="0" applyProtection="0"/>
    <xf numFmtId="0" fontId="16" fillId="14" borderId="14" applyNumberFormat="0" applyAlignment="0" applyProtection="0"/>
    <xf numFmtId="0" fontId="18" fillId="0" borderId="0" applyNumberFormat="0" applyFill="0" applyBorder="0" applyAlignment="0" applyProtection="0"/>
    <xf numFmtId="0" fontId="9" fillId="15" borderId="0" applyNumberFormat="0" applyBorder="0" applyAlignment="0" applyProtection="0"/>
    <xf numFmtId="0" fontId="6" fillId="0" borderId="15" applyNumberFormat="0" applyFill="0" applyAlignment="0" applyProtection="0"/>
    <xf numFmtId="0" fontId="7" fillId="0" borderId="16" applyNumberFormat="0" applyFill="0" applyAlignment="0" applyProtection="0"/>
    <xf numFmtId="0" fontId="8" fillId="0" borderId="17" applyNumberFormat="0" applyFill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2" fillId="4" borderId="13" applyNumberFormat="0" applyAlignment="0" applyProtection="0"/>
    <xf numFmtId="0" fontId="15" fillId="0" borderId="18" applyNumberFormat="0" applyFill="0" applyAlignment="0" applyProtection="0"/>
    <xf numFmtId="0" fontId="11" fillId="16" borderId="0" applyNumberFormat="0" applyBorder="0" applyAlignment="0" applyProtection="0"/>
    <xf numFmtId="0" fontId="2" fillId="17" borderId="19" applyNumberFormat="0" applyFont="0" applyAlignment="0" applyProtection="0"/>
    <xf numFmtId="0" fontId="13" fillId="3" borderId="20" applyNumberFormat="0" applyAlignment="0" applyProtection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9" fillId="0" borderId="21" applyNumberFormat="0" applyFill="0" applyAlignment="0" applyProtection="0"/>
    <xf numFmtId="0" fontId="17" fillId="0" borderId="0" applyNumberFormat="0" applyFill="0" applyBorder="0" applyAlignment="0" applyProtection="0"/>
  </cellStyleXfs>
  <cellXfs count="107">
    <xf numFmtId="0" fontId="0" fillId="0" borderId="0" xfId="0"/>
    <xf numFmtId="15" fontId="0" fillId="0" borderId="0" xfId="0" applyNumberFormat="1"/>
    <xf numFmtId="0" fontId="1" fillId="0" borderId="0" xfId="0" applyFont="1"/>
    <xf numFmtId="0" fontId="0" fillId="0" borderId="3" xfId="0" applyBorder="1" applyAlignment="1">
      <alignment horizontal="right"/>
    </xf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1" fontId="0" fillId="0" borderId="0" xfId="0" applyNumberFormat="1"/>
    <xf numFmtId="0" fontId="0" fillId="0" borderId="0" xfId="0" applyBorder="1" applyAlignment="1">
      <alignment horizontal="right"/>
    </xf>
    <xf numFmtId="0" fontId="0" fillId="0" borderId="4" xfId="0" applyBorder="1"/>
    <xf numFmtId="0" fontId="1" fillId="0" borderId="0" xfId="0" applyFont="1" applyBorder="1" applyAlignment="1">
      <alignment horizontal="right"/>
    </xf>
    <xf numFmtId="0" fontId="0" fillId="0" borderId="3" xfId="0" applyBorder="1"/>
    <xf numFmtId="165" fontId="0" fillId="0" borderId="4" xfId="0" applyNumberFormat="1" applyBorder="1"/>
    <xf numFmtId="166" fontId="0" fillId="0" borderId="0" xfId="40" applyNumberFormat="1" applyFont="1"/>
    <xf numFmtId="0" fontId="0" fillId="2" borderId="4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2" borderId="0" xfId="0" applyFill="1"/>
    <xf numFmtId="0" fontId="0" fillId="2" borderId="3" xfId="0" applyFill="1" applyBorder="1" applyAlignment="1">
      <alignment horizontal="right"/>
    </xf>
    <xf numFmtId="0" fontId="0" fillId="2" borderId="5" xfId="0" applyFill="1" applyBorder="1"/>
    <xf numFmtId="0" fontId="0" fillId="2" borderId="6" xfId="0" applyFill="1" applyBorder="1" applyAlignment="1">
      <alignment horizontal="right"/>
    </xf>
    <xf numFmtId="166" fontId="0" fillId="0" borderId="4" xfId="40" applyNumberFormat="1" applyFont="1" applyFill="1" applyBorder="1"/>
    <xf numFmtId="0" fontId="22" fillId="0" borderId="0" xfId="0" applyFont="1"/>
    <xf numFmtId="0" fontId="23" fillId="0" borderId="0" xfId="0" applyFont="1" applyFill="1"/>
    <xf numFmtId="2" fontId="23" fillId="0" borderId="0" xfId="0" applyNumberFormat="1" applyFont="1" applyFill="1"/>
    <xf numFmtId="49" fontId="23" fillId="0" borderId="0" xfId="0" applyNumberFormat="1" applyFont="1" applyFill="1" applyAlignment="1">
      <alignment horizontal="right"/>
    </xf>
    <xf numFmtId="0" fontId="23" fillId="0" borderId="0" xfId="0" applyFont="1" applyFill="1" applyBorder="1"/>
    <xf numFmtId="0" fontId="24" fillId="0" borderId="0" xfId="0" applyFont="1" applyFill="1" applyBorder="1"/>
    <xf numFmtId="49" fontId="23" fillId="0" borderId="0" xfId="0" applyNumberFormat="1" applyFont="1" applyFill="1" applyBorder="1"/>
    <xf numFmtId="0" fontId="23" fillId="0" borderId="0" xfId="0" applyNumberFormat="1" applyFont="1" applyFill="1" applyBorder="1" applyAlignment="1">
      <alignment horizontal="center"/>
    </xf>
    <xf numFmtId="0" fontId="23" fillId="0" borderId="0" xfId="0" applyNumberFormat="1" applyFont="1" applyFill="1" applyBorder="1" applyAlignment="1">
      <alignment horizontal="left"/>
    </xf>
    <xf numFmtId="0" fontId="23" fillId="0" borderId="0" xfId="0" applyFont="1" applyFill="1" applyBorder="1" applyAlignment="1">
      <alignment horizontal="center"/>
    </xf>
    <xf numFmtId="170" fontId="23" fillId="0" borderId="0" xfId="0" applyNumberFormat="1" applyFont="1" applyFill="1" applyBorder="1" applyAlignment="1">
      <alignment horizontal="center"/>
    </xf>
    <xf numFmtId="2" fontId="23" fillId="0" borderId="0" xfId="0" applyNumberFormat="1" applyFont="1" applyFill="1" applyBorder="1" applyAlignment="1">
      <alignment horizontal="center"/>
    </xf>
    <xf numFmtId="170" fontId="23" fillId="0" borderId="0" xfId="0" applyNumberFormat="1" applyFont="1" applyFill="1" applyBorder="1" applyAlignment="1">
      <alignment horizontal="left"/>
    </xf>
    <xf numFmtId="2" fontId="23" fillId="0" borderId="0" xfId="0" applyNumberFormat="1" applyFont="1" applyFill="1" applyBorder="1"/>
    <xf numFmtId="170" fontId="23" fillId="0" borderId="0" xfId="0" applyNumberFormat="1" applyFont="1" applyFill="1" applyAlignment="1">
      <alignment horizontal="left"/>
    </xf>
    <xf numFmtId="0" fontId="25" fillId="0" borderId="0" xfId="0" applyFont="1" applyFill="1"/>
    <xf numFmtId="0" fontId="25" fillId="0" borderId="0" xfId="0" applyFont="1" applyFill="1" applyAlignment="1">
      <alignment horizontal="left"/>
    </xf>
    <xf numFmtId="49" fontId="25" fillId="0" borderId="0" xfId="0" applyNumberFormat="1" applyFont="1" applyFill="1" applyAlignment="1">
      <alignment horizontal="left"/>
    </xf>
    <xf numFmtId="2" fontId="25" fillId="0" borderId="0" xfId="0" applyNumberFormat="1" applyFont="1" applyFill="1"/>
    <xf numFmtId="0" fontId="25" fillId="0" borderId="0" xfId="0" applyNumberFormat="1" applyFont="1" applyFill="1" applyAlignment="1">
      <alignment horizontal="left"/>
    </xf>
    <xf numFmtId="2" fontId="25" fillId="0" borderId="0" xfId="0" applyNumberFormat="1" applyFont="1" applyFill="1" applyAlignment="1"/>
    <xf numFmtId="0" fontId="25" fillId="0" borderId="10" xfId="0" applyFont="1" applyFill="1" applyBorder="1" applyAlignment="1">
      <alignment horizontal="center"/>
    </xf>
    <xf numFmtId="2" fontId="25" fillId="0" borderId="10" xfId="0" applyNumberFormat="1" applyFont="1" applyFill="1" applyBorder="1" applyAlignment="1">
      <alignment horizontal="center" wrapText="1"/>
    </xf>
    <xf numFmtId="0" fontId="27" fillId="0" borderId="11" xfId="34" applyNumberFormat="1" applyFont="1" applyFill="1" applyBorder="1" applyAlignment="1" applyProtection="1">
      <alignment horizontal="center" wrapText="1"/>
    </xf>
    <xf numFmtId="0" fontId="25" fillId="0" borderId="12" xfId="0" applyNumberFormat="1" applyFont="1" applyFill="1" applyBorder="1" applyAlignment="1">
      <alignment horizontal="center"/>
    </xf>
    <xf numFmtId="15" fontId="25" fillId="0" borderId="12" xfId="0" applyNumberFormat="1" applyFont="1" applyFill="1" applyBorder="1" applyAlignment="1">
      <alignment horizontal="center"/>
    </xf>
    <xf numFmtId="167" fontId="25" fillId="0" borderId="12" xfId="0" applyNumberFormat="1" applyFont="1" applyFill="1" applyBorder="1" applyAlignment="1">
      <alignment horizontal="center" wrapText="1"/>
    </xf>
    <xf numFmtId="168" fontId="25" fillId="0" borderId="12" xfId="0" applyNumberFormat="1" applyFont="1" applyFill="1" applyBorder="1" applyAlignment="1">
      <alignment horizontal="center" wrapText="1"/>
    </xf>
    <xf numFmtId="169" fontId="25" fillId="0" borderId="12" xfId="0" applyNumberFormat="1" applyFont="1" applyFill="1" applyBorder="1" applyAlignment="1">
      <alignment horizontal="center" wrapText="1"/>
    </xf>
    <xf numFmtId="164" fontId="25" fillId="0" borderId="12" xfId="0" applyNumberFormat="1" applyFont="1" applyFill="1" applyBorder="1" applyAlignment="1">
      <alignment horizontal="center" wrapText="1"/>
    </xf>
    <xf numFmtId="16" fontId="25" fillId="0" borderId="12" xfId="0" applyNumberFormat="1" applyFont="1" applyFill="1" applyBorder="1" applyAlignment="1">
      <alignment horizontal="center"/>
    </xf>
    <xf numFmtId="169" fontId="25" fillId="0" borderId="12" xfId="34" applyNumberFormat="1" applyFont="1" applyFill="1" applyBorder="1" applyAlignment="1" applyProtection="1">
      <alignment horizontal="center" wrapText="1"/>
    </xf>
    <xf numFmtId="0" fontId="25" fillId="0" borderId="0" xfId="0" applyNumberFormat="1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center"/>
    </xf>
    <xf numFmtId="0" fontId="28" fillId="0" borderId="0" xfId="0" applyFont="1" applyFill="1"/>
    <xf numFmtId="0" fontId="23" fillId="0" borderId="0" xfId="0" applyFont="1" applyBorder="1" applyAlignment="1">
      <alignment horizontal="center" wrapText="1"/>
    </xf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44" fontId="23" fillId="0" borderId="0" xfId="0" applyNumberFormat="1" applyFont="1" applyBorder="1"/>
    <xf numFmtId="0" fontId="25" fillId="0" borderId="1" xfId="0" applyFont="1" applyFill="1" applyBorder="1" applyAlignment="1">
      <alignment horizontal="center"/>
    </xf>
    <xf numFmtId="2" fontId="25" fillId="0" borderId="1" xfId="0" applyNumberFormat="1" applyFont="1" applyFill="1" applyBorder="1" applyAlignment="1">
      <alignment horizontal="center" wrapText="1"/>
    </xf>
    <xf numFmtId="0" fontId="29" fillId="0" borderId="2" xfId="34" applyFont="1" applyBorder="1" applyAlignment="1" applyProtection="1">
      <alignment horizontal="center" wrapText="1"/>
    </xf>
    <xf numFmtId="0" fontId="26" fillId="0" borderId="2" xfId="0" applyFont="1" applyBorder="1"/>
    <xf numFmtId="0" fontId="25" fillId="0" borderId="0" xfId="0" applyFont="1" applyBorder="1" applyAlignment="1">
      <alignment horizontal="center"/>
    </xf>
    <xf numFmtId="170" fontId="25" fillId="0" borderId="0" xfId="0" applyNumberFormat="1" applyFont="1" applyFill="1" applyBorder="1" applyAlignment="1">
      <alignment horizontal="left"/>
    </xf>
    <xf numFmtId="168" fontId="25" fillId="0" borderId="0" xfId="0" applyNumberFormat="1" applyFont="1" applyBorder="1" applyAlignment="1">
      <alignment horizontal="center" wrapText="1"/>
    </xf>
    <xf numFmtId="169" fontId="25" fillId="0" borderId="0" xfId="0" applyNumberFormat="1" applyFont="1" applyBorder="1" applyAlignment="1">
      <alignment horizontal="center" wrapText="1"/>
    </xf>
    <xf numFmtId="167" fontId="25" fillId="0" borderId="0" xfId="0" applyNumberFormat="1" applyFont="1" applyBorder="1" applyAlignment="1">
      <alignment horizontal="center" wrapText="1"/>
    </xf>
    <xf numFmtId="2" fontId="25" fillId="0" borderId="0" xfId="0" applyNumberFormat="1" applyFont="1" applyBorder="1"/>
    <xf numFmtId="49" fontId="25" fillId="0" borderId="0" xfId="0" applyNumberFormat="1" applyFont="1" applyFill="1" applyBorder="1" applyAlignment="1">
      <alignment horizontal="right"/>
    </xf>
    <xf numFmtId="0" fontId="25" fillId="0" borderId="2" xfId="0" applyFont="1" applyFill="1" applyBorder="1" applyAlignment="1">
      <alignment horizontal="center" wrapText="1"/>
    </xf>
    <xf numFmtId="0" fontId="25" fillId="0" borderId="11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 wrapText="1"/>
    </xf>
    <xf numFmtId="0" fontId="25" fillId="0" borderId="3" xfId="0" applyFont="1" applyBorder="1" applyAlignment="1">
      <alignment horizontal="center"/>
    </xf>
    <xf numFmtId="170" fontId="25" fillId="0" borderId="3" xfId="0" applyNumberFormat="1" applyFont="1" applyFill="1" applyBorder="1" applyAlignment="1">
      <alignment horizontal="left"/>
    </xf>
    <xf numFmtId="168" fontId="25" fillId="0" borderId="3" xfId="0" applyNumberFormat="1" applyFont="1" applyBorder="1" applyAlignment="1">
      <alignment horizontal="center" wrapText="1"/>
    </xf>
    <xf numFmtId="169" fontId="25" fillId="0" borderId="3" xfId="0" applyNumberFormat="1" applyFont="1" applyBorder="1" applyAlignment="1">
      <alignment horizontal="center" wrapText="1"/>
    </xf>
    <xf numFmtId="167" fontId="25" fillId="0" borderId="3" xfId="0" applyNumberFormat="1" applyFont="1" applyBorder="1" applyAlignment="1">
      <alignment horizontal="center" wrapText="1"/>
    </xf>
    <xf numFmtId="2" fontId="25" fillId="0" borderId="3" xfId="0" applyNumberFormat="1" applyFont="1" applyBorder="1"/>
    <xf numFmtId="0" fontId="28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0" fillId="0" borderId="0" xfId="0" applyBorder="1"/>
    <xf numFmtId="0" fontId="1" fillId="0" borderId="0" xfId="0" applyFont="1" applyBorder="1"/>
    <xf numFmtId="0" fontId="1" fillId="0" borderId="3" xfId="0" applyFont="1" applyBorder="1"/>
    <xf numFmtId="0" fontId="28" fillId="0" borderId="5" xfId="0" applyFont="1" applyBorder="1"/>
    <xf numFmtId="0" fontId="25" fillId="0" borderId="1" xfId="0" applyFont="1" applyBorder="1"/>
    <xf numFmtId="165" fontId="25" fillId="0" borderId="1" xfId="0" applyNumberFormat="1" applyFont="1" applyBorder="1"/>
    <xf numFmtId="9" fontId="25" fillId="0" borderId="1" xfId="40" applyFont="1" applyBorder="1"/>
    <xf numFmtId="9" fontId="25" fillId="0" borderId="7" xfId="40" applyFont="1" applyBorder="1"/>
    <xf numFmtId="0" fontId="25" fillId="0" borderId="4" xfId="0" applyFont="1" applyBorder="1"/>
    <xf numFmtId="0" fontId="25" fillId="0" borderId="0" xfId="0" applyFont="1" applyBorder="1"/>
    <xf numFmtId="165" fontId="25" fillId="0" borderId="0" xfId="0" applyNumberFormat="1" applyFont="1" applyBorder="1"/>
    <xf numFmtId="9" fontId="25" fillId="0" borderId="0" xfId="40" applyFont="1" applyBorder="1"/>
    <xf numFmtId="9" fontId="25" fillId="0" borderId="8" xfId="40" applyFont="1" applyBorder="1"/>
    <xf numFmtId="0" fontId="25" fillId="0" borderId="8" xfId="0" applyFont="1" applyBorder="1"/>
    <xf numFmtId="0" fontId="25" fillId="0" borderId="6" xfId="0" applyFont="1" applyBorder="1"/>
    <xf numFmtId="0" fontId="25" fillId="0" borderId="3" xfId="0" applyFont="1" applyBorder="1"/>
    <xf numFmtId="0" fontId="25" fillId="0" borderId="9" xfId="0" applyFont="1" applyBorder="1"/>
    <xf numFmtId="0" fontId="25" fillId="0" borderId="0" xfId="0" applyFont="1" applyBorder="1" applyAlignment="1">
      <alignment horizontal="right"/>
    </xf>
    <xf numFmtId="0" fontId="25" fillId="0" borderId="8" xfId="0" applyFont="1" applyBorder="1" applyAlignment="1">
      <alignment horizontal="right"/>
    </xf>
    <xf numFmtId="0" fontId="25" fillId="0" borderId="1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1" xfId="0" applyFont="1" applyBorder="1" applyAlignment="1">
      <alignment horizontal="center" wrapText="1"/>
    </xf>
    <xf numFmtId="0" fontId="25" fillId="0" borderId="2" xfId="0" applyFont="1" applyBorder="1" applyAlignment="1">
      <alignment horizontal="center" wrapText="1"/>
    </xf>
  </cellXfs>
  <cellStyles count="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yperlink" xfId="34" builtinId="8"/>
    <cellStyle name="Input" xfId="35"/>
    <cellStyle name="Linked Cell" xfId="36"/>
    <cellStyle name="Neutral" xfId="37"/>
    <cellStyle name="Normal" xfId="0" builtinId="0"/>
    <cellStyle name="Note" xfId="38"/>
    <cellStyle name="Output" xfId="39"/>
    <cellStyle name="Percent" xfId="40" builtinId="5"/>
    <cellStyle name="Title" xfId="41"/>
    <cellStyle name="Total" xfId="42"/>
    <cellStyle name="Warning Text" xfId="43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4" Type="http://schemas.openxmlformats.org/officeDocument/2006/relationships/worksheet" Target="worksheets/sheet4.xml"/><Relationship Id="rId10" Type="http://schemas.openxmlformats.org/officeDocument/2006/relationships/calcChain" Target="calcChain.xml"/><Relationship Id="rId5" Type="http://schemas.openxmlformats.org/officeDocument/2006/relationships/worksheet" Target="worksheets/sheet5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8"/>
  <c:chart>
    <c:title>
      <c:tx>
        <c:rich>
          <a:bodyPr/>
          <a:lstStyle/>
          <a:p>
            <a:pPr>
              <a:defRPr/>
            </a:pPr>
            <a:r>
              <a:rPr lang="en-US"/>
              <a:t>Ocean Grown on Processing Tomatoes Merced County 2010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cat>
            <c:strRef>
              <c:f>processing!$C$58:$C$61</c:f>
              <c:strCache>
                <c:ptCount val="4"/>
                <c:pt idx="0">
                  <c:v>UTC</c:v>
                </c:pt>
                <c:pt idx="1">
                  <c:v>Miracle Gro</c:v>
                </c:pt>
                <c:pt idx="2">
                  <c:v>Foli-Gro</c:v>
                </c:pt>
                <c:pt idx="3">
                  <c:v>OG program</c:v>
                </c:pt>
              </c:strCache>
            </c:strRef>
          </c:cat>
          <c:val>
            <c:numRef>
              <c:f>processing!$E$58:$E$61</c:f>
              <c:numCache>
                <c:formatCode>0.0</c:formatCode>
                <c:ptCount val="4"/>
                <c:pt idx="0">
                  <c:v>28.05264</c:v>
                </c:pt>
                <c:pt idx="1">
                  <c:v>26.68049999999999</c:v>
                </c:pt>
                <c:pt idx="2">
                  <c:v>27.317565</c:v>
                </c:pt>
                <c:pt idx="3">
                  <c:v>31.57011</c:v>
                </c:pt>
              </c:numCache>
            </c:numRef>
          </c:val>
        </c:ser>
        <c:axId val="574319416"/>
        <c:axId val="464205128"/>
      </c:barChart>
      <c:catAx>
        <c:axId val="574319416"/>
        <c:scaling>
          <c:orientation val="minMax"/>
        </c:scaling>
        <c:axPos val="b"/>
        <c:tickLblPos val="nextTo"/>
        <c:crossAx val="464205128"/>
        <c:crosses val="autoZero"/>
        <c:auto val="1"/>
        <c:lblAlgn val="ctr"/>
        <c:lblOffset val="100"/>
      </c:catAx>
      <c:valAx>
        <c:axId val="464205128"/>
        <c:scaling>
          <c:orientation val="minMax"/>
          <c:min val="0.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tons/A</a:t>
                </a:r>
              </a:p>
            </c:rich>
          </c:tx>
        </c:title>
        <c:numFmt formatCode="0.0" sourceLinked="1"/>
        <c:tickLblPos val="nextTo"/>
        <c:crossAx val="57431941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yield scattergraph</a:t>
            </a:r>
          </a:p>
        </c:rich>
      </c:tx>
      <c:layout/>
      <c:spPr>
        <a:noFill/>
        <a:ln w="25400">
          <a:noFill/>
        </a:ln>
      </c:spPr>
    </c:title>
    <c:plotArea>
      <c:layout/>
      <c:scatterChart>
        <c:scatterStyle val="lineMarker"/>
        <c:ser>
          <c:idx val="0"/>
          <c:order val="0"/>
          <c:tx>
            <c:strRef>
              <c:f>FM!$J$25</c:f>
              <c:strCache>
                <c:ptCount val="1"/>
                <c:pt idx="0">
                  <c:v>M box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FM!$B$26:$B$52</c:f>
              <c:numCache>
                <c:formatCode>General</c:formatCode>
                <c:ptCount val="2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7">
                  <c:v>1.0</c:v>
                </c:pt>
                <c:pt idx="8">
                  <c:v>2.0</c:v>
                </c:pt>
                <c:pt idx="9">
                  <c:v>3.0</c:v>
                </c:pt>
                <c:pt idx="10">
                  <c:v>4.0</c:v>
                </c:pt>
                <c:pt idx="11">
                  <c:v>5.0</c:v>
                </c:pt>
                <c:pt idx="12">
                  <c:v>6.0</c:v>
                </c:pt>
                <c:pt idx="14">
                  <c:v>1.0</c:v>
                </c:pt>
                <c:pt idx="15">
                  <c:v>2.0</c:v>
                </c:pt>
                <c:pt idx="16">
                  <c:v>3.0</c:v>
                </c:pt>
                <c:pt idx="17">
                  <c:v>4.0</c:v>
                </c:pt>
                <c:pt idx="18">
                  <c:v>5.0</c:v>
                </c:pt>
                <c:pt idx="19">
                  <c:v>6.0</c:v>
                </c:pt>
                <c:pt idx="21">
                  <c:v>1.0</c:v>
                </c:pt>
                <c:pt idx="22">
                  <c:v>2.0</c:v>
                </c:pt>
                <c:pt idx="23">
                  <c:v>3.0</c:v>
                </c:pt>
                <c:pt idx="24">
                  <c:v>4.0</c:v>
                </c:pt>
                <c:pt idx="25">
                  <c:v>5.0</c:v>
                </c:pt>
                <c:pt idx="26">
                  <c:v>6.0</c:v>
                </c:pt>
              </c:numCache>
            </c:numRef>
          </c:xVal>
          <c:yVal>
            <c:numRef>
              <c:f>FM!$J$26:$J$52</c:f>
              <c:numCache>
                <c:formatCode>0.0</c:formatCode>
                <c:ptCount val="27"/>
                <c:pt idx="0">
                  <c:v>168.432</c:v>
                </c:pt>
                <c:pt idx="1">
                  <c:v>145.2</c:v>
                </c:pt>
                <c:pt idx="2">
                  <c:v>453.024</c:v>
                </c:pt>
                <c:pt idx="3">
                  <c:v>275.88</c:v>
                </c:pt>
                <c:pt idx="4">
                  <c:v>505.296</c:v>
                </c:pt>
                <c:pt idx="5">
                  <c:v>188.76</c:v>
                </c:pt>
                <c:pt idx="7">
                  <c:v>296.208</c:v>
                </c:pt>
                <c:pt idx="8">
                  <c:v>441.408</c:v>
                </c:pt>
                <c:pt idx="9">
                  <c:v>394.944</c:v>
                </c:pt>
                <c:pt idx="10">
                  <c:v>389.136</c:v>
                </c:pt>
                <c:pt idx="11">
                  <c:v>316.536</c:v>
                </c:pt>
                <c:pt idx="12">
                  <c:v>455.9279999999999</c:v>
                </c:pt>
                <c:pt idx="14">
                  <c:v>319.4399999999999</c:v>
                </c:pt>
                <c:pt idx="15">
                  <c:v>261.36</c:v>
                </c:pt>
                <c:pt idx="16">
                  <c:v>302.016</c:v>
                </c:pt>
                <c:pt idx="17">
                  <c:v>133.584</c:v>
                </c:pt>
                <c:pt idx="18">
                  <c:v>226.512</c:v>
                </c:pt>
                <c:pt idx="19">
                  <c:v>209.088</c:v>
                </c:pt>
                <c:pt idx="21">
                  <c:v>342.672</c:v>
                </c:pt>
                <c:pt idx="22">
                  <c:v>386.232</c:v>
                </c:pt>
                <c:pt idx="23">
                  <c:v>287.496</c:v>
                </c:pt>
                <c:pt idx="24">
                  <c:v>302.016</c:v>
                </c:pt>
                <c:pt idx="25">
                  <c:v>319.4399999999999</c:v>
                </c:pt>
                <c:pt idx="26">
                  <c:v>267.168</c:v>
                </c:pt>
              </c:numCache>
            </c:numRef>
          </c:yVal>
        </c:ser>
        <c:ser>
          <c:idx val="1"/>
          <c:order val="1"/>
          <c:tx>
            <c:strRef>
              <c:f>FM!$K$25</c:f>
              <c:strCache>
                <c:ptCount val="1"/>
                <c:pt idx="0">
                  <c:v>L box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C0504D"/>
              </a:solidFill>
              <a:ln>
                <a:solidFill>
                  <a:srgbClr val="DD2D32"/>
                </a:solidFill>
                <a:prstDash val="solid"/>
              </a:ln>
            </c:spPr>
          </c:marker>
          <c:xVal>
            <c:numRef>
              <c:f>FM!$B$26:$B$52</c:f>
              <c:numCache>
                <c:formatCode>General</c:formatCode>
                <c:ptCount val="2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7">
                  <c:v>1.0</c:v>
                </c:pt>
                <c:pt idx="8">
                  <c:v>2.0</c:v>
                </c:pt>
                <c:pt idx="9">
                  <c:v>3.0</c:v>
                </c:pt>
                <c:pt idx="10">
                  <c:v>4.0</c:v>
                </c:pt>
                <c:pt idx="11">
                  <c:v>5.0</c:v>
                </c:pt>
                <c:pt idx="12">
                  <c:v>6.0</c:v>
                </c:pt>
                <c:pt idx="14">
                  <c:v>1.0</c:v>
                </c:pt>
                <c:pt idx="15">
                  <c:v>2.0</c:v>
                </c:pt>
                <c:pt idx="16">
                  <c:v>3.0</c:v>
                </c:pt>
                <c:pt idx="17">
                  <c:v>4.0</c:v>
                </c:pt>
                <c:pt idx="18">
                  <c:v>5.0</c:v>
                </c:pt>
                <c:pt idx="19">
                  <c:v>6.0</c:v>
                </c:pt>
                <c:pt idx="21">
                  <c:v>1.0</c:v>
                </c:pt>
                <c:pt idx="22">
                  <c:v>2.0</c:v>
                </c:pt>
                <c:pt idx="23">
                  <c:v>3.0</c:v>
                </c:pt>
                <c:pt idx="24">
                  <c:v>4.0</c:v>
                </c:pt>
                <c:pt idx="25">
                  <c:v>5.0</c:v>
                </c:pt>
                <c:pt idx="26">
                  <c:v>6.0</c:v>
                </c:pt>
              </c:numCache>
            </c:numRef>
          </c:xVal>
          <c:yVal>
            <c:numRef>
              <c:f>FM!$K$26:$K$52</c:f>
              <c:numCache>
                <c:formatCode>0.0</c:formatCode>
                <c:ptCount val="27"/>
                <c:pt idx="0">
                  <c:v>339.768</c:v>
                </c:pt>
                <c:pt idx="1">
                  <c:v>325.2479999999999</c:v>
                </c:pt>
                <c:pt idx="2">
                  <c:v>580.8</c:v>
                </c:pt>
                <c:pt idx="3">
                  <c:v>792.792</c:v>
                </c:pt>
                <c:pt idx="4">
                  <c:v>653.4</c:v>
                </c:pt>
                <c:pt idx="5">
                  <c:v>519.8159999999999</c:v>
                </c:pt>
                <c:pt idx="7">
                  <c:v>1086.096</c:v>
                </c:pt>
                <c:pt idx="8">
                  <c:v>940.896</c:v>
                </c:pt>
                <c:pt idx="9">
                  <c:v>871.2</c:v>
                </c:pt>
                <c:pt idx="10">
                  <c:v>1106.424</c:v>
                </c:pt>
                <c:pt idx="11">
                  <c:v>795.696</c:v>
                </c:pt>
                <c:pt idx="12">
                  <c:v>696.96</c:v>
                </c:pt>
                <c:pt idx="14">
                  <c:v>824.7360000000001</c:v>
                </c:pt>
                <c:pt idx="15">
                  <c:v>670.8240000000001</c:v>
                </c:pt>
                <c:pt idx="16">
                  <c:v>885.72</c:v>
                </c:pt>
                <c:pt idx="17">
                  <c:v>502.392</c:v>
                </c:pt>
                <c:pt idx="18">
                  <c:v>606.936</c:v>
                </c:pt>
                <c:pt idx="19">
                  <c:v>824.7360000000001</c:v>
                </c:pt>
                <c:pt idx="21">
                  <c:v>580.8</c:v>
                </c:pt>
                <c:pt idx="22">
                  <c:v>801.5040000000001</c:v>
                </c:pt>
                <c:pt idx="23">
                  <c:v>772.4640000000001</c:v>
                </c:pt>
                <c:pt idx="24">
                  <c:v>615.648</c:v>
                </c:pt>
                <c:pt idx="25">
                  <c:v>981.5519999999998</c:v>
                </c:pt>
                <c:pt idx="26">
                  <c:v>551.76</c:v>
                </c:pt>
              </c:numCache>
            </c:numRef>
          </c:yVal>
        </c:ser>
        <c:ser>
          <c:idx val="2"/>
          <c:order val="2"/>
          <c:tx>
            <c:strRef>
              <c:f>FM!$L$25</c:f>
              <c:strCache>
                <c:ptCount val="1"/>
                <c:pt idx="0">
                  <c:v>XL box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9BBB59"/>
              </a:solidFill>
              <a:ln>
                <a:solidFill>
                  <a:srgbClr val="A2BD90"/>
                </a:solidFill>
                <a:prstDash val="solid"/>
              </a:ln>
            </c:spPr>
          </c:marker>
          <c:xVal>
            <c:numRef>
              <c:f>FM!$B$26:$B$52</c:f>
              <c:numCache>
                <c:formatCode>General</c:formatCode>
                <c:ptCount val="2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7">
                  <c:v>1.0</c:v>
                </c:pt>
                <c:pt idx="8">
                  <c:v>2.0</c:v>
                </c:pt>
                <c:pt idx="9">
                  <c:v>3.0</c:v>
                </c:pt>
                <c:pt idx="10">
                  <c:v>4.0</c:v>
                </c:pt>
                <c:pt idx="11">
                  <c:v>5.0</c:v>
                </c:pt>
                <c:pt idx="12">
                  <c:v>6.0</c:v>
                </c:pt>
                <c:pt idx="14">
                  <c:v>1.0</c:v>
                </c:pt>
                <c:pt idx="15">
                  <c:v>2.0</c:v>
                </c:pt>
                <c:pt idx="16">
                  <c:v>3.0</c:v>
                </c:pt>
                <c:pt idx="17">
                  <c:v>4.0</c:v>
                </c:pt>
                <c:pt idx="18">
                  <c:v>5.0</c:v>
                </c:pt>
                <c:pt idx="19">
                  <c:v>6.0</c:v>
                </c:pt>
                <c:pt idx="21">
                  <c:v>1.0</c:v>
                </c:pt>
                <c:pt idx="22">
                  <c:v>2.0</c:v>
                </c:pt>
                <c:pt idx="23">
                  <c:v>3.0</c:v>
                </c:pt>
                <c:pt idx="24">
                  <c:v>4.0</c:v>
                </c:pt>
                <c:pt idx="25">
                  <c:v>5.0</c:v>
                </c:pt>
                <c:pt idx="26">
                  <c:v>6.0</c:v>
                </c:pt>
              </c:numCache>
            </c:numRef>
          </c:xVal>
          <c:yVal>
            <c:numRef>
              <c:f>FM!$L$26:$L$52</c:f>
              <c:numCache>
                <c:formatCode>0.0</c:formatCode>
                <c:ptCount val="27"/>
                <c:pt idx="0">
                  <c:v>389.136</c:v>
                </c:pt>
                <c:pt idx="1">
                  <c:v>238.128</c:v>
                </c:pt>
                <c:pt idx="2">
                  <c:v>487.8720000000001</c:v>
                </c:pt>
                <c:pt idx="3">
                  <c:v>444.3120000000001</c:v>
                </c:pt>
                <c:pt idx="4">
                  <c:v>461.736</c:v>
                </c:pt>
                <c:pt idx="5">
                  <c:v>528.528</c:v>
                </c:pt>
                <c:pt idx="7">
                  <c:v>551.76</c:v>
                </c:pt>
                <c:pt idx="8">
                  <c:v>665.016</c:v>
                </c:pt>
                <c:pt idx="9">
                  <c:v>630.168</c:v>
                </c:pt>
                <c:pt idx="10">
                  <c:v>609.8399999999999</c:v>
                </c:pt>
                <c:pt idx="11">
                  <c:v>487.8720000000001</c:v>
                </c:pt>
                <c:pt idx="12">
                  <c:v>548.856</c:v>
                </c:pt>
                <c:pt idx="14">
                  <c:v>804.408</c:v>
                </c:pt>
                <c:pt idx="15">
                  <c:v>667.92</c:v>
                </c:pt>
                <c:pt idx="16">
                  <c:v>885.72</c:v>
                </c:pt>
                <c:pt idx="17">
                  <c:v>351.384</c:v>
                </c:pt>
                <c:pt idx="18">
                  <c:v>630.168</c:v>
                </c:pt>
                <c:pt idx="19">
                  <c:v>458.8320000000001</c:v>
                </c:pt>
                <c:pt idx="21">
                  <c:v>630.168</c:v>
                </c:pt>
                <c:pt idx="22">
                  <c:v>789.888</c:v>
                </c:pt>
                <c:pt idx="23">
                  <c:v>749.232</c:v>
                </c:pt>
                <c:pt idx="24">
                  <c:v>537.24</c:v>
                </c:pt>
                <c:pt idx="25">
                  <c:v>563.376</c:v>
                </c:pt>
                <c:pt idx="26">
                  <c:v>508.2</c:v>
                </c:pt>
              </c:numCache>
            </c:numRef>
          </c:yVal>
        </c:ser>
        <c:axId val="464587384"/>
        <c:axId val="464597912"/>
      </c:scatterChart>
      <c:valAx>
        <c:axId val="4645873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fertilizer trt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64597912"/>
        <c:crosses val="autoZero"/>
        <c:crossBetween val="midCat"/>
      </c:valAx>
      <c:valAx>
        <c:axId val="464597912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boxes/A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808080"/>
            </a:solidFill>
            <a:prstDash val="solid"/>
          </a:ln>
        </c:spPr>
        <c:crossAx val="46458738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/>
      <c:spPr>
        <a:noFill/>
        <a:ln w="25400">
          <a:noFill/>
        </a:ln>
      </c:spPr>
    </c:legend>
    <c:plotVisOnly val="1"/>
    <c:dispBlanksAs val="gap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6"/>
  <c:chart>
    <c:title>
      <c:tx>
        <c:rich>
          <a:bodyPr/>
          <a:lstStyle/>
          <a:p>
            <a:pPr>
              <a:defRPr/>
            </a:pPr>
            <a:r>
              <a:rPr lang="en-US"/>
              <a:t>Ocean Grown on FM Tomatoes 2010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v>Mediums</c:v>
          </c:tx>
          <c:cat>
            <c:strRef>
              <c:f>FM!$C$56:$C$61</c:f>
              <c:strCache>
                <c:ptCount val="6"/>
                <c:pt idx="0">
                  <c:v>UTC</c:v>
                </c:pt>
                <c:pt idx="1">
                  <c:v>Miracle Gro 20-20-20 at 10 lbs/A</c:v>
                </c:pt>
                <c:pt idx="2">
                  <c:v>Cal Source at 4 pints/A</c:v>
                </c:pt>
                <c:pt idx="3">
                  <c:v>Ocean Grown only, 2 qts/A</c:v>
                </c:pt>
                <c:pt idx="4">
                  <c:v>Carbon 4 Soln + Humic Acid, 32 oz/A + 1 gal/A</c:v>
                </c:pt>
                <c:pt idx="5">
                  <c:v>Ocean Grown Program:</c:v>
                </c:pt>
              </c:strCache>
            </c:strRef>
          </c:cat>
          <c:val>
            <c:numRef>
              <c:f>FM!$J$56:$J$61</c:f>
              <c:numCache>
                <c:formatCode>0.0</c:formatCode>
                <c:ptCount val="6"/>
                <c:pt idx="0">
                  <c:v>281.688</c:v>
                </c:pt>
                <c:pt idx="1">
                  <c:v>308.55</c:v>
                </c:pt>
                <c:pt idx="2">
                  <c:v>359.3700000000001</c:v>
                </c:pt>
                <c:pt idx="3">
                  <c:v>275.154</c:v>
                </c:pt>
                <c:pt idx="4">
                  <c:v>341.946</c:v>
                </c:pt>
                <c:pt idx="5">
                  <c:v>280.236</c:v>
                </c:pt>
              </c:numCache>
            </c:numRef>
          </c:val>
        </c:ser>
        <c:ser>
          <c:idx val="1"/>
          <c:order val="1"/>
          <c:tx>
            <c:v>Large</c:v>
          </c:tx>
          <c:cat>
            <c:strRef>
              <c:f>FM!$C$56:$C$61</c:f>
              <c:strCache>
                <c:ptCount val="6"/>
                <c:pt idx="0">
                  <c:v>UTC</c:v>
                </c:pt>
                <c:pt idx="1">
                  <c:v>Miracle Gro 20-20-20 at 10 lbs/A</c:v>
                </c:pt>
                <c:pt idx="2">
                  <c:v>Cal Source at 4 pints/A</c:v>
                </c:pt>
                <c:pt idx="3">
                  <c:v>Ocean Grown only, 2 qts/A</c:v>
                </c:pt>
                <c:pt idx="4">
                  <c:v>Carbon 4 Soln + Humic Acid, 32 oz/A + 1 gal/A</c:v>
                </c:pt>
                <c:pt idx="5">
                  <c:v>Ocean Grown Program:</c:v>
                </c:pt>
              </c:strCache>
            </c:strRef>
          </c:cat>
          <c:val>
            <c:numRef>
              <c:f>FM!$K$56:$K$61</c:f>
              <c:numCache>
                <c:formatCode>0.0</c:formatCode>
                <c:ptCount val="6"/>
                <c:pt idx="0">
                  <c:v>707.8500000000001</c:v>
                </c:pt>
                <c:pt idx="1">
                  <c:v>684.6179999999999</c:v>
                </c:pt>
                <c:pt idx="2">
                  <c:v>777.546</c:v>
                </c:pt>
                <c:pt idx="3">
                  <c:v>754.314</c:v>
                </c:pt>
                <c:pt idx="4">
                  <c:v>759.396</c:v>
                </c:pt>
                <c:pt idx="5">
                  <c:v>648.318</c:v>
                </c:pt>
              </c:numCache>
            </c:numRef>
          </c:val>
        </c:ser>
        <c:ser>
          <c:idx val="2"/>
          <c:order val="2"/>
          <c:tx>
            <c:v>Extra Large</c:v>
          </c:tx>
          <c:cat>
            <c:strRef>
              <c:f>FM!$C$56:$C$61</c:f>
              <c:strCache>
                <c:ptCount val="6"/>
                <c:pt idx="0">
                  <c:v>UTC</c:v>
                </c:pt>
                <c:pt idx="1">
                  <c:v>Miracle Gro 20-20-20 at 10 lbs/A</c:v>
                </c:pt>
                <c:pt idx="2">
                  <c:v>Cal Source at 4 pints/A</c:v>
                </c:pt>
                <c:pt idx="3">
                  <c:v>Ocean Grown only, 2 qts/A</c:v>
                </c:pt>
                <c:pt idx="4">
                  <c:v>Carbon 4 Soln + Humic Acid, 32 oz/A + 1 gal/A</c:v>
                </c:pt>
                <c:pt idx="5">
                  <c:v>Ocean Grown Program:</c:v>
                </c:pt>
              </c:strCache>
            </c:strRef>
          </c:cat>
          <c:val>
            <c:numRef>
              <c:f>FM!$L$56:$L$61</c:f>
              <c:numCache>
                <c:formatCode>0.0</c:formatCode>
                <c:ptCount val="6"/>
                <c:pt idx="0">
                  <c:v>593.8680000000001</c:v>
                </c:pt>
                <c:pt idx="1">
                  <c:v>590.2379999999999</c:v>
                </c:pt>
                <c:pt idx="2">
                  <c:v>688.248</c:v>
                </c:pt>
                <c:pt idx="3">
                  <c:v>485.694</c:v>
                </c:pt>
                <c:pt idx="4">
                  <c:v>535.788</c:v>
                </c:pt>
                <c:pt idx="5">
                  <c:v>511.104</c:v>
                </c:pt>
              </c:numCache>
            </c:numRef>
          </c:val>
        </c:ser>
        <c:overlap val="100"/>
        <c:axId val="464564024"/>
        <c:axId val="464529240"/>
      </c:barChart>
      <c:catAx>
        <c:axId val="464564024"/>
        <c:scaling>
          <c:orientation val="minMax"/>
        </c:scaling>
        <c:axPos val="b"/>
        <c:tickLblPos val="nextTo"/>
        <c:crossAx val="464529240"/>
        <c:crosses val="autoZero"/>
        <c:auto val="1"/>
        <c:lblAlgn val="ctr"/>
        <c:lblOffset val="100"/>
      </c:catAx>
      <c:valAx>
        <c:axId val="4645292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boxes/A</a:t>
                </a:r>
              </a:p>
            </c:rich>
          </c:tx>
          <c:layout/>
        </c:title>
        <c:numFmt formatCode="0.0" sourceLinked="1"/>
        <c:tickLblPos val="nextTo"/>
        <c:crossAx val="4645640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368300</xdr:colOff>
      <xdr:row>34</xdr:row>
      <xdr:rowOff>63500</xdr:rowOff>
    </xdr:from>
    <xdr:to>
      <xdr:col>13</xdr:col>
      <xdr:colOff>698500</xdr:colOff>
      <xdr:row>56</xdr:row>
      <xdr:rowOff>50800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571500</xdr:colOff>
      <xdr:row>23</xdr:row>
      <xdr:rowOff>50800</xdr:rowOff>
    </xdr:from>
    <xdr:to>
      <xdr:col>20</xdr:col>
      <xdr:colOff>863600</xdr:colOff>
      <xdr:row>52</xdr:row>
      <xdr:rowOff>25400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571500</xdr:colOff>
      <xdr:row>53</xdr:row>
      <xdr:rowOff>38100</xdr:rowOff>
    </xdr:from>
    <xdr:to>
      <xdr:col>23</xdr:col>
      <xdr:colOff>304800</xdr:colOff>
      <xdr:row>81</xdr:row>
      <xdr:rowOff>114300</xdr:rowOff>
    </xdr:to>
    <xdr:graphicFrame macro="">
      <xdr:nvGraphicFramePr>
        <xdr:cNvPr id="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4" Type="http://schemas.openxmlformats.org/officeDocument/2006/relationships/hyperlink" Target="http://anlab.ucdavis.edu/analyses/soil/360" TargetMode="External"/><Relationship Id="rId20" Type="http://schemas.openxmlformats.org/officeDocument/2006/relationships/hyperlink" Target="http://anlab.ucdavis.edu/analyses/soil/360" TargetMode="External"/><Relationship Id="rId4" Type="http://schemas.openxmlformats.org/officeDocument/2006/relationships/hyperlink" Target="http://anlab.ucdavis.edu/analyses/plant/590" TargetMode="External"/><Relationship Id="rId21" Type="http://schemas.openxmlformats.org/officeDocument/2006/relationships/hyperlink" Target="http://anlab.ucdavis.edu/analyses/soil/415" TargetMode="External"/><Relationship Id="rId7" Type="http://schemas.openxmlformats.org/officeDocument/2006/relationships/hyperlink" Target="http://anlab.ucdavis.edu/analyses/plant/590" TargetMode="External"/><Relationship Id="rId11" Type="http://schemas.openxmlformats.org/officeDocument/2006/relationships/hyperlink" Target="http://anlab.ucdavis.edu/analyses/plant/590" TargetMode="External"/><Relationship Id="rId1" Type="http://schemas.openxmlformats.org/officeDocument/2006/relationships/hyperlink" Target="http://anlab.ucdavis.edu/analyses/plant/512" TargetMode="External"/><Relationship Id="rId6" Type="http://schemas.openxmlformats.org/officeDocument/2006/relationships/hyperlink" Target="http://anlab.ucdavis.edu/analyses/plant/590" TargetMode="External"/><Relationship Id="rId16" Type="http://schemas.openxmlformats.org/officeDocument/2006/relationships/hyperlink" Target="http://anlab.ucdavis.edu/analyses/soil/360" TargetMode="External"/><Relationship Id="rId8" Type="http://schemas.openxmlformats.org/officeDocument/2006/relationships/hyperlink" Target="http://anlab.ucdavis.edu/analyses/plant/590" TargetMode="External"/><Relationship Id="rId13" Type="http://schemas.openxmlformats.org/officeDocument/2006/relationships/hyperlink" Target="http://anlab.ucdavis.edu/analyses/soil/340" TargetMode="External"/><Relationship Id="rId10" Type="http://schemas.openxmlformats.org/officeDocument/2006/relationships/hyperlink" Target="http://anlab.ucdavis.edu/analyses/plant/590" TargetMode="External"/><Relationship Id="rId5" Type="http://schemas.openxmlformats.org/officeDocument/2006/relationships/hyperlink" Target="http://anlab.ucdavis.edu/analyses/plant/590" TargetMode="External"/><Relationship Id="rId15" Type="http://schemas.openxmlformats.org/officeDocument/2006/relationships/hyperlink" Target="http://anlab.ucdavis.edu/analyses/soil/360" TargetMode="External"/><Relationship Id="rId12" Type="http://schemas.openxmlformats.org/officeDocument/2006/relationships/hyperlink" Target="http://anlab.ucdavis.edu/analyses/soil/312" TargetMode="External"/><Relationship Id="rId17" Type="http://schemas.openxmlformats.org/officeDocument/2006/relationships/hyperlink" Target="http://anlab.ucdavis.edu/analyses/soil/360" TargetMode="External"/><Relationship Id="rId19" Type="http://schemas.openxmlformats.org/officeDocument/2006/relationships/hyperlink" Target="http://anlab.ucdavis.edu/analyses/soil/360" TargetMode="External"/><Relationship Id="rId2" Type="http://schemas.openxmlformats.org/officeDocument/2006/relationships/hyperlink" Target="http://anlab.ucdavis.edu/analyses/plant/540" TargetMode="External"/><Relationship Id="rId9" Type="http://schemas.openxmlformats.org/officeDocument/2006/relationships/hyperlink" Target="http://anlab.ucdavis.edu/analyses/plant/590" TargetMode="External"/><Relationship Id="rId3" Type="http://schemas.openxmlformats.org/officeDocument/2006/relationships/hyperlink" Target="http://anlab.ucdavis.edu/analyses/plant/590" TargetMode="External"/><Relationship Id="rId18" Type="http://schemas.openxmlformats.org/officeDocument/2006/relationships/hyperlink" Target="http://anlab.ucdavis.edu/analyses/soil/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H66"/>
  <sheetViews>
    <sheetView topLeftCell="A41" workbookViewId="0">
      <selection activeCell="P49" sqref="P49"/>
    </sheetView>
  </sheetViews>
  <sheetFormatPr baseColWidth="10" defaultColWidth="11.5" defaultRowHeight="12"/>
  <cols>
    <col min="1" max="1" width="9.83203125" customWidth="1"/>
    <col min="2" max="2" width="10.5" customWidth="1"/>
    <col min="6" max="8" width="9.33203125" customWidth="1"/>
  </cols>
  <sheetData>
    <row r="1" spans="1:5">
      <c r="A1" s="2" t="s">
        <v>53</v>
      </c>
    </row>
    <row r="2" spans="1:5">
      <c r="A2" t="s">
        <v>115</v>
      </c>
    </row>
    <row r="3" spans="1:5">
      <c r="A3" t="s">
        <v>116</v>
      </c>
    </row>
    <row r="5" spans="1:5">
      <c r="A5" t="s">
        <v>117</v>
      </c>
      <c r="B5" t="s">
        <v>130</v>
      </c>
    </row>
    <row r="6" spans="1:5">
      <c r="A6" t="s">
        <v>131</v>
      </c>
      <c r="B6" t="s">
        <v>132</v>
      </c>
    </row>
    <row r="7" spans="1:5">
      <c r="A7" t="s">
        <v>133</v>
      </c>
      <c r="B7" t="s">
        <v>134</v>
      </c>
      <c r="C7" t="s">
        <v>40</v>
      </c>
    </row>
    <row r="9" spans="1:5">
      <c r="A9" t="s">
        <v>135</v>
      </c>
    </row>
    <row r="10" spans="1:5">
      <c r="A10">
        <v>1</v>
      </c>
      <c r="B10" t="s">
        <v>136</v>
      </c>
    </row>
    <row r="11" spans="1:5">
      <c r="A11">
        <v>2</v>
      </c>
      <c r="B11" t="s">
        <v>137</v>
      </c>
    </row>
    <row r="12" spans="1:5">
      <c r="A12">
        <v>3</v>
      </c>
      <c r="B12" t="s">
        <v>138</v>
      </c>
    </row>
    <row r="13" spans="1:5">
      <c r="A13">
        <v>4</v>
      </c>
      <c r="B13" s="2" t="s">
        <v>152</v>
      </c>
    </row>
    <row r="14" spans="1:5">
      <c r="B14" t="s">
        <v>139</v>
      </c>
      <c r="C14" t="s">
        <v>140</v>
      </c>
      <c r="E14" s="1">
        <v>38876</v>
      </c>
    </row>
    <row r="15" spans="1:5">
      <c r="C15" t="s">
        <v>147</v>
      </c>
    </row>
    <row r="16" spans="1:5">
      <c r="C16" t="s">
        <v>148</v>
      </c>
    </row>
    <row r="18" spans="2:5">
      <c r="B18" t="s">
        <v>149</v>
      </c>
      <c r="C18" t="s">
        <v>140</v>
      </c>
      <c r="E18" s="1">
        <v>38898</v>
      </c>
    </row>
    <row r="19" spans="2:5">
      <c r="C19" t="s">
        <v>147</v>
      </c>
    </row>
    <row r="21" spans="2:5">
      <c r="B21" t="s">
        <v>150</v>
      </c>
      <c r="C21" t="s">
        <v>140</v>
      </c>
      <c r="E21" s="1">
        <v>38910</v>
      </c>
    </row>
    <row r="22" spans="2:5">
      <c r="C22" t="s">
        <v>147</v>
      </c>
    </row>
    <row r="23" spans="2:5">
      <c r="C23" t="s">
        <v>148</v>
      </c>
    </row>
    <row r="25" spans="2:5">
      <c r="B25" t="s">
        <v>151</v>
      </c>
      <c r="C25" t="s">
        <v>140</v>
      </c>
      <c r="E25" s="1">
        <v>38924</v>
      </c>
    </row>
    <row r="26" spans="2:5">
      <c r="C26" t="s">
        <v>147</v>
      </c>
    </row>
    <row r="28" spans="2:5">
      <c r="B28" t="s">
        <v>38</v>
      </c>
    </row>
    <row r="29" spans="2:5">
      <c r="B29" t="s">
        <v>39</v>
      </c>
    </row>
    <row r="30" spans="2:5">
      <c r="B30" t="s">
        <v>114</v>
      </c>
    </row>
    <row r="31" spans="2:5">
      <c r="B31" t="s">
        <v>70</v>
      </c>
    </row>
    <row r="32" spans="2:5">
      <c r="B32" t="s">
        <v>110</v>
      </c>
    </row>
    <row r="34" spans="1:8">
      <c r="A34" s="2" t="s">
        <v>104</v>
      </c>
    </row>
    <row r="35" spans="1:8">
      <c r="A35" s="81"/>
      <c r="B35" s="81"/>
      <c r="C35" s="81"/>
      <c r="D35" s="81"/>
      <c r="E35" s="81" t="s">
        <v>88</v>
      </c>
      <c r="F35" s="81"/>
      <c r="G35" s="81" t="s">
        <v>87</v>
      </c>
      <c r="H35" s="81"/>
    </row>
    <row r="36" spans="1:8" ht="13" thickBot="1">
      <c r="A36" s="82" t="s">
        <v>54</v>
      </c>
      <c r="B36" s="82" t="s">
        <v>55</v>
      </c>
      <c r="C36" s="82" t="s">
        <v>56</v>
      </c>
      <c r="D36" s="82" t="s">
        <v>57</v>
      </c>
      <c r="E36" s="82" t="s">
        <v>66</v>
      </c>
      <c r="F36" s="82" t="s">
        <v>62</v>
      </c>
      <c r="G36" s="82" t="s">
        <v>63</v>
      </c>
      <c r="H36" s="82" t="s">
        <v>64</v>
      </c>
    </row>
    <row r="37" spans="1:8">
      <c r="A37">
        <v>1</v>
      </c>
      <c r="B37">
        <v>1</v>
      </c>
      <c r="C37" t="s">
        <v>58</v>
      </c>
      <c r="D37">
        <v>47.8</v>
      </c>
      <c r="E37" s="4">
        <f>D37/50*43560/2000</f>
        <v>20.821680000000001</v>
      </c>
      <c r="F37">
        <v>20</v>
      </c>
      <c r="G37">
        <v>7.2</v>
      </c>
      <c r="H37">
        <v>4.49</v>
      </c>
    </row>
    <row r="38" spans="1:8">
      <c r="A38">
        <v>1</v>
      </c>
      <c r="B38">
        <v>2</v>
      </c>
      <c r="C38" t="s">
        <v>59</v>
      </c>
      <c r="D38">
        <v>29.4</v>
      </c>
      <c r="E38" s="4">
        <f t="shared" ref="E38:E55" si="0">D38/50*43560/2000</f>
        <v>12.80664</v>
      </c>
      <c r="F38">
        <v>21</v>
      </c>
      <c r="G38">
        <v>7.9</v>
      </c>
      <c r="H38">
        <v>4.4800000000000004</v>
      </c>
    </row>
    <row r="39" spans="1:8">
      <c r="A39">
        <v>1</v>
      </c>
      <c r="B39">
        <v>3</v>
      </c>
      <c r="C39" t="s">
        <v>60</v>
      </c>
      <c r="D39">
        <v>52.25</v>
      </c>
      <c r="E39" s="4">
        <f t="shared" si="0"/>
        <v>22.760099999999998</v>
      </c>
      <c r="F39">
        <v>20</v>
      </c>
      <c r="G39">
        <v>7.1</v>
      </c>
      <c r="H39">
        <v>4.49</v>
      </c>
    </row>
    <row r="40" spans="1:8">
      <c r="A40">
        <v>1</v>
      </c>
      <c r="B40">
        <v>4</v>
      </c>
      <c r="C40" t="s">
        <v>61</v>
      </c>
      <c r="D40">
        <v>41.6</v>
      </c>
      <c r="E40" s="4">
        <f t="shared" si="0"/>
        <v>18.120960000000004</v>
      </c>
      <c r="F40">
        <v>21</v>
      </c>
      <c r="G40">
        <v>7.9</v>
      </c>
      <c r="H40">
        <v>4.4400000000000004</v>
      </c>
    </row>
    <row r="41" spans="1:8">
      <c r="E41" s="4"/>
    </row>
    <row r="42" spans="1:8">
      <c r="A42">
        <v>2</v>
      </c>
      <c r="B42">
        <v>1</v>
      </c>
      <c r="C42" t="s">
        <v>58</v>
      </c>
      <c r="D42">
        <v>74.900000000000006</v>
      </c>
      <c r="E42" s="4">
        <f t="shared" si="0"/>
        <v>32.626440000000009</v>
      </c>
      <c r="F42">
        <v>21</v>
      </c>
      <c r="G42">
        <v>6.3</v>
      </c>
      <c r="H42">
        <v>4.4800000000000004</v>
      </c>
    </row>
    <row r="43" spans="1:8">
      <c r="A43">
        <v>2</v>
      </c>
      <c r="B43">
        <v>2</v>
      </c>
      <c r="C43" t="s">
        <v>59</v>
      </c>
      <c r="D43">
        <v>68.3</v>
      </c>
      <c r="E43" s="4">
        <f t="shared" si="0"/>
        <v>29.751479999999997</v>
      </c>
      <c r="F43">
        <v>20</v>
      </c>
      <c r="G43">
        <v>6.7</v>
      </c>
      <c r="H43">
        <v>4.45</v>
      </c>
    </row>
    <row r="44" spans="1:8">
      <c r="A44">
        <v>2</v>
      </c>
      <c r="B44">
        <v>3</v>
      </c>
      <c r="C44" t="s">
        <v>60</v>
      </c>
      <c r="D44">
        <v>53.9</v>
      </c>
      <c r="E44" s="4">
        <f t="shared" si="0"/>
        <v>23.478840000000002</v>
      </c>
      <c r="F44">
        <v>21</v>
      </c>
      <c r="G44">
        <v>6.5</v>
      </c>
      <c r="H44">
        <v>4.53</v>
      </c>
    </row>
    <row r="45" spans="1:8">
      <c r="A45">
        <v>2</v>
      </c>
      <c r="B45">
        <v>4</v>
      </c>
      <c r="C45" t="s">
        <v>61</v>
      </c>
      <c r="D45">
        <v>78.7</v>
      </c>
      <c r="E45" s="4">
        <f t="shared" si="0"/>
        <v>34.28172</v>
      </c>
      <c r="F45">
        <v>22</v>
      </c>
      <c r="G45">
        <v>6.1</v>
      </c>
      <c r="H45">
        <v>4.51</v>
      </c>
    </row>
    <row r="46" spans="1:8">
      <c r="E46" s="4"/>
    </row>
    <row r="47" spans="1:8">
      <c r="A47">
        <v>3</v>
      </c>
      <c r="B47">
        <v>1</v>
      </c>
      <c r="C47" t="s">
        <v>58</v>
      </c>
      <c r="D47">
        <v>91.5</v>
      </c>
      <c r="E47" s="4">
        <f t="shared" si="0"/>
        <v>39.857399999999998</v>
      </c>
      <c r="F47">
        <v>21</v>
      </c>
      <c r="G47">
        <v>5.6</v>
      </c>
      <c r="H47">
        <v>4.41</v>
      </c>
    </row>
    <row r="48" spans="1:8">
      <c r="A48">
        <v>3</v>
      </c>
      <c r="B48">
        <v>2</v>
      </c>
      <c r="C48" t="s">
        <v>59</v>
      </c>
      <c r="D48">
        <v>82.3</v>
      </c>
      <c r="E48" s="4">
        <f t="shared" si="0"/>
        <v>35.849879999999999</v>
      </c>
      <c r="F48">
        <v>21</v>
      </c>
      <c r="G48">
        <v>6.2</v>
      </c>
      <c r="H48">
        <v>4.46</v>
      </c>
    </row>
    <row r="49" spans="1:8">
      <c r="A49">
        <v>3</v>
      </c>
      <c r="B49">
        <v>3</v>
      </c>
      <c r="C49" t="s">
        <v>60</v>
      </c>
      <c r="D49">
        <v>68.3</v>
      </c>
      <c r="E49" s="4">
        <f t="shared" si="0"/>
        <v>29.751479999999997</v>
      </c>
      <c r="F49">
        <v>20</v>
      </c>
      <c r="G49">
        <v>7.2</v>
      </c>
      <c r="H49">
        <v>4.49</v>
      </c>
    </row>
    <row r="50" spans="1:8">
      <c r="A50">
        <v>3</v>
      </c>
      <c r="B50">
        <v>4</v>
      </c>
      <c r="C50" t="s">
        <v>61</v>
      </c>
      <c r="D50">
        <v>76.099999999999994</v>
      </c>
      <c r="E50" s="4">
        <f t="shared" si="0"/>
        <v>33.149159999999995</v>
      </c>
      <c r="F50">
        <v>22</v>
      </c>
      <c r="G50">
        <v>5.6</v>
      </c>
      <c r="H50">
        <v>4.5</v>
      </c>
    </row>
    <row r="51" spans="1:8">
      <c r="E51" s="4"/>
    </row>
    <row r="52" spans="1:8">
      <c r="A52">
        <v>4</v>
      </c>
      <c r="B52">
        <v>1</v>
      </c>
      <c r="C52" t="s">
        <v>58</v>
      </c>
      <c r="D52">
        <v>43.4</v>
      </c>
      <c r="E52" s="4">
        <f t="shared" si="0"/>
        <v>18.90504</v>
      </c>
      <c r="F52">
        <v>24</v>
      </c>
      <c r="G52">
        <v>7.3</v>
      </c>
      <c r="H52">
        <v>4.42</v>
      </c>
    </row>
    <row r="53" spans="1:8">
      <c r="A53">
        <v>4</v>
      </c>
      <c r="B53">
        <v>2</v>
      </c>
      <c r="C53" t="s">
        <v>59</v>
      </c>
      <c r="D53">
        <v>65</v>
      </c>
      <c r="E53" s="4">
        <f t="shared" si="0"/>
        <v>28.314</v>
      </c>
      <c r="F53">
        <v>21</v>
      </c>
      <c r="G53">
        <v>7.4</v>
      </c>
      <c r="H53">
        <v>4.3099999999999996</v>
      </c>
    </row>
    <row r="54" spans="1:8">
      <c r="A54">
        <v>4</v>
      </c>
      <c r="B54">
        <v>3</v>
      </c>
      <c r="C54" t="s">
        <v>60</v>
      </c>
      <c r="D54">
        <v>76.400000000000006</v>
      </c>
      <c r="E54" s="4">
        <f t="shared" si="0"/>
        <v>33.279840000000007</v>
      </c>
      <c r="F54">
        <v>21</v>
      </c>
      <c r="G54">
        <v>6.9</v>
      </c>
      <c r="H54">
        <v>4.4000000000000004</v>
      </c>
    </row>
    <row r="55" spans="1:8">
      <c r="A55">
        <v>4</v>
      </c>
      <c r="B55">
        <v>4</v>
      </c>
      <c r="C55" t="s">
        <v>61</v>
      </c>
      <c r="D55">
        <v>93.5</v>
      </c>
      <c r="E55" s="4">
        <f t="shared" si="0"/>
        <v>40.728600000000007</v>
      </c>
      <c r="F55">
        <v>23</v>
      </c>
      <c r="G55">
        <v>5.4</v>
      </c>
      <c r="H55">
        <v>4.42</v>
      </c>
    </row>
    <row r="56" spans="1:8">
      <c r="E56" s="4"/>
    </row>
    <row r="57" spans="1:8">
      <c r="E57" s="4"/>
    </row>
    <row r="58" spans="1:8">
      <c r="A58" s="2" t="s">
        <v>65</v>
      </c>
      <c r="B58">
        <v>1</v>
      </c>
      <c r="C58" t="s">
        <v>58</v>
      </c>
      <c r="D58">
        <f>AVERAGE(D37,D42,D47,D52)</f>
        <v>64.399999999999991</v>
      </c>
      <c r="E58" s="6">
        <f>AVERAGE(E37,E42,E47,E52)</f>
        <v>28.05264</v>
      </c>
      <c r="F58" s="7">
        <f>AVERAGE(F37,F42,F47,F52)</f>
        <v>21.5</v>
      </c>
      <c r="G58" s="6">
        <f>AVERAGE(G37,G42,G47,G52)</f>
        <v>6.6000000000000005</v>
      </c>
      <c r="H58" s="5">
        <f>AVERAGE(H37,H42,H47,H52)</f>
        <v>4.45</v>
      </c>
    </row>
    <row r="59" spans="1:8">
      <c r="B59">
        <v>2</v>
      </c>
      <c r="C59" t="s">
        <v>59</v>
      </c>
      <c r="D59">
        <f t="shared" ref="D59:E61" si="1">AVERAGE(D38,D43,D48,D53)</f>
        <v>61.25</v>
      </c>
      <c r="E59" s="6">
        <f t="shared" si="1"/>
        <v>26.680499999999995</v>
      </c>
      <c r="F59" s="7">
        <f t="shared" ref="F59:H61" si="2">AVERAGE(F38,F43,F48,F53)</f>
        <v>20.75</v>
      </c>
      <c r="G59" s="6">
        <f t="shared" si="2"/>
        <v>7.0500000000000007</v>
      </c>
      <c r="H59" s="5">
        <f t="shared" si="2"/>
        <v>4.4249999999999998</v>
      </c>
    </row>
    <row r="60" spans="1:8">
      <c r="B60">
        <v>3</v>
      </c>
      <c r="C60" t="s">
        <v>60</v>
      </c>
      <c r="D60">
        <f t="shared" si="1"/>
        <v>62.712499999999999</v>
      </c>
      <c r="E60" s="6">
        <f t="shared" si="1"/>
        <v>27.317565000000002</v>
      </c>
      <c r="F60" s="7">
        <f t="shared" si="2"/>
        <v>20.5</v>
      </c>
      <c r="G60" s="6">
        <f t="shared" si="2"/>
        <v>6.9250000000000007</v>
      </c>
      <c r="H60" s="5">
        <f t="shared" si="2"/>
        <v>4.4775</v>
      </c>
    </row>
    <row r="61" spans="1:8">
      <c r="B61">
        <v>4</v>
      </c>
      <c r="C61" t="s">
        <v>61</v>
      </c>
      <c r="D61">
        <f t="shared" si="1"/>
        <v>72.474999999999994</v>
      </c>
      <c r="E61" s="6">
        <f t="shared" si="1"/>
        <v>31.57011</v>
      </c>
      <c r="F61" s="7">
        <f t="shared" si="2"/>
        <v>22</v>
      </c>
      <c r="G61" s="6">
        <f t="shared" si="2"/>
        <v>6.25</v>
      </c>
      <c r="H61" s="5">
        <f t="shared" si="2"/>
        <v>4.4674999999999994</v>
      </c>
    </row>
    <row r="63" spans="1:8">
      <c r="A63" s="84"/>
      <c r="B63" s="84"/>
      <c r="C63" s="85" t="s">
        <v>86</v>
      </c>
      <c r="D63" s="85"/>
      <c r="E63" s="10" t="s">
        <v>52</v>
      </c>
      <c r="F63" s="10" t="s">
        <v>52</v>
      </c>
      <c r="G63" s="10" t="s">
        <v>52</v>
      </c>
      <c r="H63" s="10" t="s">
        <v>52</v>
      </c>
    </row>
    <row r="64" spans="1:8">
      <c r="A64" s="11"/>
      <c r="B64" s="11"/>
      <c r="C64" s="86" t="s">
        <v>67</v>
      </c>
      <c r="D64" s="86"/>
      <c r="E64" s="86">
        <v>22.6</v>
      </c>
      <c r="F64" s="86">
        <v>3.9</v>
      </c>
      <c r="G64" s="86">
        <v>9.3000000000000007</v>
      </c>
      <c r="H64" s="86">
        <v>0.8</v>
      </c>
    </row>
    <row r="66" spans="1:1">
      <c r="A66" t="s">
        <v>106</v>
      </c>
    </row>
  </sheetData>
  <sheetCalcPr fullCalcOnLoad="1"/>
  <phoneticPr fontId="3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P69"/>
  <sheetViews>
    <sheetView tabSelected="1" topLeftCell="I1" workbookViewId="0">
      <selection activeCell="Y50" sqref="Y50"/>
    </sheetView>
  </sheetViews>
  <sheetFormatPr baseColWidth="10" defaultColWidth="11.5" defaultRowHeight="12"/>
  <cols>
    <col min="1" max="1" width="7.83203125" customWidth="1"/>
    <col min="2" max="2" width="10.33203125" customWidth="1"/>
    <col min="3" max="3" width="37.33203125" customWidth="1"/>
    <col min="4" max="8" width="8.6640625" hidden="1" customWidth="1"/>
    <col min="9" max="11" width="8.6640625" customWidth="1"/>
    <col min="12" max="15" width="8.83203125" customWidth="1"/>
  </cols>
  <sheetData>
    <row r="1" spans="1:3">
      <c r="A1" s="2" t="s">
        <v>95</v>
      </c>
    </row>
    <row r="2" spans="1:3">
      <c r="A2" t="s">
        <v>115</v>
      </c>
    </row>
    <row r="3" spans="1:3">
      <c r="A3" t="s">
        <v>116</v>
      </c>
    </row>
    <row r="5" spans="1:3">
      <c r="A5" t="s">
        <v>117</v>
      </c>
      <c r="B5" t="s">
        <v>96</v>
      </c>
    </row>
    <row r="6" spans="1:3">
      <c r="A6" t="s">
        <v>131</v>
      </c>
      <c r="B6" t="s">
        <v>97</v>
      </c>
    </row>
    <row r="7" spans="1:3">
      <c r="A7" t="s">
        <v>133</v>
      </c>
      <c r="B7" t="s">
        <v>98</v>
      </c>
      <c r="C7" t="s">
        <v>101</v>
      </c>
    </row>
    <row r="8" spans="1:3">
      <c r="A8" t="s">
        <v>99</v>
      </c>
      <c r="B8" t="s">
        <v>100</v>
      </c>
    </row>
    <row r="10" spans="1:3">
      <c r="A10" t="s">
        <v>102</v>
      </c>
      <c r="B10">
        <v>1</v>
      </c>
      <c r="C10" t="s">
        <v>103</v>
      </c>
    </row>
    <row r="11" spans="1:3">
      <c r="B11">
        <v>2</v>
      </c>
      <c r="C11" t="s">
        <v>35</v>
      </c>
    </row>
    <row r="12" spans="1:3">
      <c r="B12">
        <v>3</v>
      </c>
      <c r="C12" t="s">
        <v>36</v>
      </c>
    </row>
    <row r="13" spans="1:3">
      <c r="B13">
        <v>4</v>
      </c>
      <c r="C13" t="s">
        <v>37</v>
      </c>
    </row>
    <row r="14" spans="1:3">
      <c r="B14">
        <v>5</v>
      </c>
      <c r="C14" t="s">
        <v>112</v>
      </c>
    </row>
    <row r="15" spans="1:3">
      <c r="B15">
        <v>6</v>
      </c>
      <c r="C15" t="s">
        <v>113</v>
      </c>
    </row>
    <row r="16" spans="1:3">
      <c r="C16" t="s">
        <v>140</v>
      </c>
    </row>
    <row r="17" spans="1:16">
      <c r="C17" t="s">
        <v>147</v>
      </c>
    </row>
    <row r="18" spans="1:16">
      <c r="C18" t="s">
        <v>148</v>
      </c>
    </row>
    <row r="20" spans="1:16">
      <c r="C20" t="s">
        <v>71</v>
      </c>
    </row>
    <row r="21" spans="1:16">
      <c r="C21" t="s">
        <v>41</v>
      </c>
    </row>
    <row r="22" spans="1:16">
      <c r="C22" t="s">
        <v>111</v>
      </c>
    </row>
    <row r="23" spans="1:16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>
      <c r="A24" s="8"/>
      <c r="B24" s="8"/>
      <c r="C24" s="8"/>
      <c r="D24" s="8"/>
      <c r="E24" s="8"/>
      <c r="F24" s="10" t="s">
        <v>142</v>
      </c>
      <c r="G24" s="8"/>
      <c r="H24" s="8"/>
      <c r="I24" s="14"/>
      <c r="J24" s="15"/>
      <c r="K24" s="83" t="s">
        <v>72</v>
      </c>
      <c r="L24" s="16"/>
      <c r="M24" s="16"/>
      <c r="N24" s="18"/>
      <c r="O24" s="16"/>
    </row>
    <row r="25" spans="1:16">
      <c r="A25" s="3" t="s">
        <v>42</v>
      </c>
      <c r="B25" s="3" t="s">
        <v>43</v>
      </c>
      <c r="C25" s="3" t="s">
        <v>44</v>
      </c>
      <c r="D25" s="3" t="s">
        <v>45</v>
      </c>
      <c r="E25" s="3" t="s">
        <v>46</v>
      </c>
      <c r="F25" s="3" t="s">
        <v>141</v>
      </c>
      <c r="G25" s="3" t="s">
        <v>47</v>
      </c>
      <c r="H25" s="3" t="s">
        <v>48</v>
      </c>
      <c r="I25" s="19" t="s">
        <v>143</v>
      </c>
      <c r="J25" s="17" t="s">
        <v>144</v>
      </c>
      <c r="K25" s="17" t="s">
        <v>145</v>
      </c>
      <c r="L25" s="17" t="s">
        <v>146</v>
      </c>
      <c r="M25" s="17" t="s">
        <v>49</v>
      </c>
      <c r="N25" s="19" t="s">
        <v>50</v>
      </c>
      <c r="O25" s="17" t="s">
        <v>51</v>
      </c>
    </row>
    <row r="26" spans="1:16">
      <c r="A26">
        <v>1</v>
      </c>
      <c r="B26">
        <v>1</v>
      </c>
      <c r="D26">
        <v>11</v>
      </c>
      <c r="E26">
        <v>5.8</v>
      </c>
      <c r="F26">
        <v>11.7</v>
      </c>
      <c r="G26">
        <v>13.4</v>
      </c>
      <c r="H26">
        <v>11.5</v>
      </c>
      <c r="I26" s="12">
        <f>D26/60*43560/25</f>
        <v>319.43999999999994</v>
      </c>
      <c r="J26" s="12">
        <f>E26/60*43560/25</f>
        <v>168.43200000000002</v>
      </c>
      <c r="K26" s="12">
        <f>F26/60*43560/25</f>
        <v>339.76799999999997</v>
      </c>
      <c r="L26" s="12">
        <f>G26/60*43560/25</f>
        <v>389.13599999999997</v>
      </c>
      <c r="M26" s="6">
        <f>J26+K26+L26</f>
        <v>897.33600000000001</v>
      </c>
      <c r="N26" s="20">
        <f>(K26+L26)/M26</f>
        <v>0.81229773462783172</v>
      </c>
      <c r="O26" s="13">
        <f>H26/(E26+F26+G26)</f>
        <v>0.37216828478964403</v>
      </c>
    </row>
    <row r="27" spans="1:16">
      <c r="A27">
        <v>1</v>
      </c>
      <c r="B27">
        <v>2</v>
      </c>
      <c r="D27">
        <v>15.8</v>
      </c>
      <c r="E27">
        <v>5</v>
      </c>
      <c r="F27">
        <v>11.2</v>
      </c>
      <c r="G27">
        <v>8.1999999999999993</v>
      </c>
      <c r="H27">
        <v>12</v>
      </c>
      <c r="I27" s="12">
        <f t="shared" ref="I27:I52" si="0">D27/60*43560/25</f>
        <v>458.83200000000005</v>
      </c>
      <c r="J27" s="12">
        <f t="shared" ref="J27:J52" si="1">E27/60*43560/25</f>
        <v>145.19999999999999</v>
      </c>
      <c r="K27" s="12">
        <f t="shared" ref="K27:K52" si="2">F27/60*43560/25</f>
        <v>325.24799999999993</v>
      </c>
      <c r="L27" s="12">
        <f t="shared" ref="L27:L52" si="3">G27/60*43560/25</f>
        <v>238.12799999999999</v>
      </c>
      <c r="M27" s="6">
        <f t="shared" ref="M27:M52" si="4">J27+K27+L27</f>
        <v>708.57599999999991</v>
      </c>
      <c r="N27" s="20">
        <f t="shared" ref="N27:N52" si="5">(K27+L27)/M27</f>
        <v>0.79508196721311486</v>
      </c>
      <c r="O27" s="13">
        <f t="shared" ref="O27:O52" si="6">H27/(E27+F27+G27)</f>
        <v>0.49180327868852464</v>
      </c>
    </row>
    <row r="28" spans="1:16">
      <c r="A28">
        <v>1</v>
      </c>
      <c r="B28">
        <v>3</v>
      </c>
      <c r="D28">
        <v>14</v>
      </c>
      <c r="E28">
        <v>15.6</v>
      </c>
      <c r="F28">
        <v>20</v>
      </c>
      <c r="G28">
        <v>16.8</v>
      </c>
      <c r="H28">
        <v>25.5</v>
      </c>
      <c r="I28" s="12">
        <f t="shared" si="0"/>
        <v>406.56</v>
      </c>
      <c r="J28" s="12">
        <f t="shared" si="1"/>
        <v>453.024</v>
      </c>
      <c r="K28" s="12">
        <f t="shared" si="2"/>
        <v>580.79999999999995</v>
      </c>
      <c r="L28" s="12">
        <f t="shared" si="3"/>
        <v>487.87200000000007</v>
      </c>
      <c r="M28" s="6">
        <f t="shared" si="4"/>
        <v>1521.6960000000001</v>
      </c>
      <c r="N28" s="20">
        <f t="shared" si="5"/>
        <v>0.70229007633587781</v>
      </c>
      <c r="O28" s="13">
        <f t="shared" si="6"/>
        <v>0.48664122137404575</v>
      </c>
    </row>
    <row r="29" spans="1:16">
      <c r="A29">
        <v>1</v>
      </c>
      <c r="B29">
        <v>4</v>
      </c>
      <c r="D29">
        <v>12</v>
      </c>
      <c r="E29">
        <v>9.5</v>
      </c>
      <c r="F29">
        <v>27.3</v>
      </c>
      <c r="G29">
        <v>15.3</v>
      </c>
      <c r="H29">
        <v>29</v>
      </c>
      <c r="I29" s="12">
        <f t="shared" si="0"/>
        <v>348.48</v>
      </c>
      <c r="J29" s="12">
        <f t="shared" si="1"/>
        <v>275.88</v>
      </c>
      <c r="K29" s="12">
        <f t="shared" si="2"/>
        <v>792.79199999999992</v>
      </c>
      <c r="L29" s="12">
        <f t="shared" si="3"/>
        <v>444.31200000000007</v>
      </c>
      <c r="M29" s="6">
        <f t="shared" si="4"/>
        <v>1512.9840000000002</v>
      </c>
      <c r="N29" s="20">
        <f t="shared" si="5"/>
        <v>0.81765834932821491</v>
      </c>
      <c r="O29" s="13">
        <f t="shared" si="6"/>
        <v>0.55662188099808063</v>
      </c>
    </row>
    <row r="30" spans="1:16">
      <c r="A30">
        <v>1</v>
      </c>
      <c r="B30">
        <v>5</v>
      </c>
      <c r="D30">
        <v>12.6</v>
      </c>
      <c r="E30">
        <v>17.399999999999999</v>
      </c>
      <c r="F30">
        <v>22.5</v>
      </c>
      <c r="G30">
        <v>15.9</v>
      </c>
      <c r="H30">
        <v>29</v>
      </c>
      <c r="I30" s="12">
        <f t="shared" si="0"/>
        <v>365.904</v>
      </c>
      <c r="J30" s="12">
        <f t="shared" si="1"/>
        <v>505.29599999999999</v>
      </c>
      <c r="K30" s="12">
        <f t="shared" si="2"/>
        <v>653.4</v>
      </c>
      <c r="L30" s="12">
        <f t="shared" si="3"/>
        <v>461.73600000000005</v>
      </c>
      <c r="M30" s="6">
        <f t="shared" si="4"/>
        <v>1620.432</v>
      </c>
      <c r="N30" s="20">
        <f t="shared" si="5"/>
        <v>0.68817204301075263</v>
      </c>
      <c r="O30" s="13">
        <f t="shared" si="6"/>
        <v>0.51971326164874554</v>
      </c>
    </row>
    <row r="31" spans="1:16">
      <c r="A31">
        <v>1</v>
      </c>
      <c r="B31">
        <v>6</v>
      </c>
      <c r="D31">
        <v>10.1</v>
      </c>
      <c r="E31">
        <v>6.5</v>
      </c>
      <c r="F31">
        <v>17.899999999999999</v>
      </c>
      <c r="G31">
        <v>18.2</v>
      </c>
      <c r="H31">
        <v>20.7</v>
      </c>
      <c r="I31" s="12">
        <f t="shared" si="0"/>
        <v>293.30400000000003</v>
      </c>
      <c r="J31" s="12">
        <f t="shared" si="1"/>
        <v>188.76</v>
      </c>
      <c r="K31" s="12">
        <f t="shared" si="2"/>
        <v>519.81599999999992</v>
      </c>
      <c r="L31" s="12">
        <f t="shared" si="3"/>
        <v>528.52800000000002</v>
      </c>
      <c r="M31" s="6">
        <f t="shared" si="4"/>
        <v>1237.1039999999998</v>
      </c>
      <c r="N31" s="20">
        <f t="shared" si="5"/>
        <v>0.84741784037558698</v>
      </c>
      <c r="O31" s="13">
        <f t="shared" si="6"/>
        <v>0.48591549295774655</v>
      </c>
    </row>
    <row r="32" spans="1:16">
      <c r="I32" s="12"/>
      <c r="J32" s="12"/>
      <c r="K32" s="12"/>
      <c r="L32" s="12"/>
      <c r="M32" s="6"/>
      <c r="N32" s="20"/>
      <c r="O32" s="13"/>
    </row>
    <row r="33" spans="1:15">
      <c r="A33">
        <v>2</v>
      </c>
      <c r="B33">
        <v>1</v>
      </c>
      <c r="D33">
        <v>9.6</v>
      </c>
      <c r="E33">
        <v>10.199999999999999</v>
      </c>
      <c r="F33">
        <v>37.4</v>
      </c>
      <c r="G33" s="21">
        <v>19</v>
      </c>
      <c r="H33">
        <v>34</v>
      </c>
      <c r="I33" s="12">
        <f t="shared" si="0"/>
        <v>278.78399999999999</v>
      </c>
      <c r="J33" s="12">
        <f t="shared" si="1"/>
        <v>296.20799999999997</v>
      </c>
      <c r="K33" s="12">
        <f t="shared" si="2"/>
        <v>1086.096</v>
      </c>
      <c r="L33" s="12">
        <f t="shared" si="3"/>
        <v>551.76</v>
      </c>
      <c r="M33" s="6">
        <f t="shared" si="4"/>
        <v>1934.0640000000001</v>
      </c>
      <c r="N33" s="20">
        <f t="shared" si="5"/>
        <v>0.84684684684684686</v>
      </c>
      <c r="O33" s="13">
        <f t="shared" si="6"/>
        <v>0.51051051051051055</v>
      </c>
    </row>
    <row r="34" spans="1:15">
      <c r="A34">
        <v>2</v>
      </c>
      <c r="B34">
        <v>2</v>
      </c>
      <c r="D34">
        <v>15</v>
      </c>
      <c r="E34">
        <v>15.2</v>
      </c>
      <c r="F34">
        <v>32.4</v>
      </c>
      <c r="G34">
        <v>22.9</v>
      </c>
      <c r="H34">
        <f>17+21</f>
        <v>38</v>
      </c>
      <c r="I34" s="12">
        <f t="shared" si="0"/>
        <v>435.6</v>
      </c>
      <c r="J34" s="12">
        <f t="shared" si="1"/>
        <v>441.40799999999996</v>
      </c>
      <c r="K34" s="12">
        <f t="shared" si="2"/>
        <v>940.89599999999996</v>
      </c>
      <c r="L34" s="12">
        <f t="shared" si="3"/>
        <v>665.01599999999996</v>
      </c>
      <c r="M34" s="6">
        <f t="shared" si="4"/>
        <v>2047.3199999999997</v>
      </c>
      <c r="N34" s="20">
        <f t="shared" si="5"/>
        <v>0.7843971631205674</v>
      </c>
      <c r="O34" s="13">
        <f t="shared" si="6"/>
        <v>0.53900709219858156</v>
      </c>
    </row>
    <row r="35" spans="1:15">
      <c r="A35">
        <v>2</v>
      </c>
      <c r="B35">
        <v>3</v>
      </c>
      <c r="D35">
        <v>9.6999999999999993</v>
      </c>
      <c r="E35">
        <v>13.6</v>
      </c>
      <c r="F35">
        <v>30</v>
      </c>
      <c r="G35">
        <v>21.7</v>
      </c>
      <c r="H35">
        <v>33</v>
      </c>
      <c r="I35" s="12">
        <f t="shared" si="0"/>
        <v>281.68799999999999</v>
      </c>
      <c r="J35" s="12">
        <f t="shared" si="1"/>
        <v>394.94400000000002</v>
      </c>
      <c r="K35" s="12">
        <f t="shared" si="2"/>
        <v>871.2</v>
      </c>
      <c r="L35" s="12">
        <f t="shared" si="3"/>
        <v>630.16800000000001</v>
      </c>
      <c r="M35" s="6">
        <f t="shared" si="4"/>
        <v>1896.3119999999999</v>
      </c>
      <c r="N35" s="20">
        <f t="shared" si="5"/>
        <v>0.79173047473200608</v>
      </c>
      <c r="O35" s="13">
        <f t="shared" si="6"/>
        <v>0.50535987748851452</v>
      </c>
    </row>
    <row r="36" spans="1:15">
      <c r="A36">
        <v>2</v>
      </c>
      <c r="B36">
        <v>4</v>
      </c>
      <c r="D36">
        <v>15.8</v>
      </c>
      <c r="E36">
        <v>13.4</v>
      </c>
      <c r="F36">
        <v>38.1</v>
      </c>
      <c r="G36">
        <v>21</v>
      </c>
      <c r="H36">
        <f>8.5+24</f>
        <v>32.5</v>
      </c>
      <c r="I36" s="12">
        <f t="shared" si="0"/>
        <v>458.83200000000005</v>
      </c>
      <c r="J36" s="12">
        <f t="shared" si="1"/>
        <v>389.13599999999997</v>
      </c>
      <c r="K36" s="12">
        <f t="shared" si="2"/>
        <v>1106.424</v>
      </c>
      <c r="L36" s="12">
        <f t="shared" si="3"/>
        <v>609.83999999999992</v>
      </c>
      <c r="M36" s="6">
        <f t="shared" si="4"/>
        <v>2105.3999999999996</v>
      </c>
      <c r="N36" s="20">
        <f t="shared" si="5"/>
        <v>0.81517241379310357</v>
      </c>
      <c r="O36" s="13">
        <f t="shared" si="6"/>
        <v>0.44827586206896552</v>
      </c>
    </row>
    <row r="37" spans="1:15">
      <c r="A37">
        <v>2</v>
      </c>
      <c r="B37">
        <v>5</v>
      </c>
      <c r="D37">
        <v>7.8</v>
      </c>
      <c r="E37">
        <v>10.9</v>
      </c>
      <c r="F37">
        <v>27.4</v>
      </c>
      <c r="G37">
        <v>16.8</v>
      </c>
      <c r="H37">
        <f>20.4+10.1</f>
        <v>30.5</v>
      </c>
      <c r="I37" s="12">
        <f t="shared" si="0"/>
        <v>226.512</v>
      </c>
      <c r="J37" s="12">
        <f t="shared" si="1"/>
        <v>316.536</v>
      </c>
      <c r="K37" s="12">
        <f t="shared" si="2"/>
        <v>795.69600000000003</v>
      </c>
      <c r="L37" s="12">
        <f t="shared" si="3"/>
        <v>487.87200000000007</v>
      </c>
      <c r="M37" s="6">
        <f t="shared" si="4"/>
        <v>1600.104</v>
      </c>
      <c r="N37" s="20">
        <f t="shared" si="5"/>
        <v>0.80217785843920153</v>
      </c>
      <c r="O37" s="13">
        <f t="shared" si="6"/>
        <v>0.55353901996370236</v>
      </c>
    </row>
    <row r="38" spans="1:15">
      <c r="A38">
        <v>2</v>
      </c>
      <c r="B38">
        <v>6</v>
      </c>
      <c r="D38">
        <v>18.8</v>
      </c>
      <c r="E38">
        <v>15.7</v>
      </c>
      <c r="F38" s="21">
        <v>24</v>
      </c>
      <c r="G38">
        <v>18.899999999999999</v>
      </c>
      <c r="H38">
        <v>28</v>
      </c>
      <c r="I38" s="12">
        <f t="shared" si="0"/>
        <v>545.952</v>
      </c>
      <c r="J38" s="12">
        <f t="shared" si="1"/>
        <v>455.92799999999994</v>
      </c>
      <c r="K38" s="12">
        <f t="shared" si="2"/>
        <v>696.96</v>
      </c>
      <c r="L38" s="12">
        <f t="shared" si="3"/>
        <v>548.85599999999999</v>
      </c>
      <c r="M38" s="6">
        <f t="shared" si="4"/>
        <v>1701.7439999999999</v>
      </c>
      <c r="N38" s="20">
        <f t="shared" si="5"/>
        <v>0.73208191126279865</v>
      </c>
      <c r="O38" s="13">
        <f t="shared" si="6"/>
        <v>0.47781569965870307</v>
      </c>
    </row>
    <row r="39" spans="1:15">
      <c r="I39" s="12"/>
      <c r="J39" s="12"/>
      <c r="K39" s="12"/>
      <c r="L39" s="12"/>
      <c r="M39" s="6"/>
      <c r="N39" s="20"/>
      <c r="O39" s="13"/>
    </row>
    <row r="40" spans="1:15">
      <c r="A40">
        <v>3</v>
      </c>
      <c r="B40">
        <v>1</v>
      </c>
      <c r="D40">
        <v>16.7</v>
      </c>
      <c r="E40">
        <v>11</v>
      </c>
      <c r="F40">
        <v>28.4</v>
      </c>
      <c r="G40">
        <v>27.7</v>
      </c>
      <c r="H40">
        <v>23</v>
      </c>
      <c r="I40" s="12">
        <f t="shared" si="0"/>
        <v>484.96799999999996</v>
      </c>
      <c r="J40" s="12">
        <f t="shared" si="1"/>
        <v>319.43999999999994</v>
      </c>
      <c r="K40" s="12">
        <f t="shared" si="2"/>
        <v>824.7360000000001</v>
      </c>
      <c r="L40" s="12">
        <f t="shared" si="3"/>
        <v>804.40800000000002</v>
      </c>
      <c r="M40" s="6">
        <f t="shared" si="4"/>
        <v>1948.5839999999998</v>
      </c>
      <c r="N40" s="20">
        <f t="shared" si="5"/>
        <v>0.83606557377049195</v>
      </c>
      <c r="O40" s="13">
        <f t="shared" si="6"/>
        <v>0.34277198211624443</v>
      </c>
    </row>
    <row r="41" spans="1:15">
      <c r="A41">
        <v>3</v>
      </c>
      <c r="B41">
        <v>2</v>
      </c>
      <c r="D41">
        <v>14.8</v>
      </c>
      <c r="E41">
        <v>9</v>
      </c>
      <c r="F41">
        <v>23.1</v>
      </c>
      <c r="G41">
        <v>23</v>
      </c>
      <c r="H41">
        <v>23.5</v>
      </c>
      <c r="I41" s="12">
        <f t="shared" si="0"/>
        <v>429.79200000000003</v>
      </c>
      <c r="J41" s="12">
        <f t="shared" si="1"/>
        <v>261.36</v>
      </c>
      <c r="K41" s="12">
        <f t="shared" si="2"/>
        <v>670.82400000000007</v>
      </c>
      <c r="L41" s="12">
        <f t="shared" si="3"/>
        <v>667.92</v>
      </c>
      <c r="M41" s="6">
        <f t="shared" si="4"/>
        <v>1600.104</v>
      </c>
      <c r="N41" s="20">
        <f t="shared" si="5"/>
        <v>0.83666061705989114</v>
      </c>
      <c r="O41" s="13">
        <f t="shared" si="6"/>
        <v>0.426497277676951</v>
      </c>
    </row>
    <row r="42" spans="1:15">
      <c r="A42">
        <v>3</v>
      </c>
      <c r="B42">
        <v>3</v>
      </c>
      <c r="D42">
        <v>20</v>
      </c>
      <c r="E42">
        <v>10.4</v>
      </c>
      <c r="F42">
        <v>30.5</v>
      </c>
      <c r="G42">
        <v>30.5</v>
      </c>
      <c r="H42">
        <v>27.4</v>
      </c>
      <c r="I42" s="12">
        <f t="shared" si="0"/>
        <v>580.79999999999995</v>
      </c>
      <c r="J42" s="12">
        <f t="shared" si="1"/>
        <v>302.01600000000002</v>
      </c>
      <c r="K42" s="12">
        <f t="shared" si="2"/>
        <v>885.72</v>
      </c>
      <c r="L42" s="12">
        <f t="shared" si="3"/>
        <v>885.72</v>
      </c>
      <c r="M42" s="6">
        <f t="shared" si="4"/>
        <v>2073.4560000000001</v>
      </c>
      <c r="N42" s="20">
        <f t="shared" si="5"/>
        <v>0.85434173669467783</v>
      </c>
      <c r="O42" s="13">
        <f t="shared" si="6"/>
        <v>0.38375350140056019</v>
      </c>
    </row>
    <row r="43" spans="1:15">
      <c r="A43">
        <v>3</v>
      </c>
      <c r="B43">
        <v>4</v>
      </c>
      <c r="D43">
        <v>15.6</v>
      </c>
      <c r="E43">
        <v>4.5999999999999996</v>
      </c>
      <c r="F43">
        <v>17.3</v>
      </c>
      <c r="G43">
        <v>12.1</v>
      </c>
      <c r="H43">
        <v>23</v>
      </c>
      <c r="I43" s="12">
        <f t="shared" si="0"/>
        <v>453.024</v>
      </c>
      <c r="J43" s="12">
        <f t="shared" si="1"/>
        <v>133.584</v>
      </c>
      <c r="K43" s="12">
        <f t="shared" si="2"/>
        <v>502.392</v>
      </c>
      <c r="L43" s="12">
        <f t="shared" si="3"/>
        <v>351.38400000000001</v>
      </c>
      <c r="M43" s="6">
        <f t="shared" si="4"/>
        <v>987.36</v>
      </c>
      <c r="N43" s="20">
        <f t="shared" si="5"/>
        <v>0.86470588235294121</v>
      </c>
      <c r="O43" s="13">
        <f t="shared" si="6"/>
        <v>0.67647058823529416</v>
      </c>
    </row>
    <row r="44" spans="1:15">
      <c r="A44">
        <v>3</v>
      </c>
      <c r="B44">
        <v>5</v>
      </c>
      <c r="D44">
        <v>18.5</v>
      </c>
      <c r="E44">
        <v>7.8</v>
      </c>
      <c r="F44">
        <v>20.9</v>
      </c>
      <c r="G44">
        <v>21.7</v>
      </c>
      <c r="H44">
        <v>21</v>
      </c>
      <c r="I44" s="12">
        <f t="shared" si="0"/>
        <v>537.24</v>
      </c>
      <c r="J44" s="12">
        <f t="shared" si="1"/>
        <v>226.512</v>
      </c>
      <c r="K44" s="12">
        <f t="shared" si="2"/>
        <v>606.93600000000004</v>
      </c>
      <c r="L44" s="12">
        <f t="shared" si="3"/>
        <v>630.16800000000001</v>
      </c>
      <c r="M44" s="6">
        <f t="shared" si="4"/>
        <v>1463.616</v>
      </c>
      <c r="N44" s="20">
        <f t="shared" si="5"/>
        <v>0.84523809523809523</v>
      </c>
      <c r="O44" s="13">
        <f t="shared" si="6"/>
        <v>0.41666666666666669</v>
      </c>
    </row>
    <row r="45" spans="1:15">
      <c r="A45">
        <v>3</v>
      </c>
      <c r="B45">
        <v>6</v>
      </c>
      <c r="D45">
        <v>8.5</v>
      </c>
      <c r="E45">
        <v>7.2</v>
      </c>
      <c r="F45">
        <v>28.4</v>
      </c>
      <c r="G45">
        <v>15.8</v>
      </c>
      <c r="H45">
        <v>24</v>
      </c>
      <c r="I45" s="12">
        <f t="shared" si="0"/>
        <v>246.84</v>
      </c>
      <c r="J45" s="12">
        <f t="shared" si="1"/>
        <v>209.08800000000002</v>
      </c>
      <c r="K45" s="12">
        <f t="shared" si="2"/>
        <v>824.7360000000001</v>
      </c>
      <c r="L45" s="12">
        <f t="shared" si="3"/>
        <v>458.83200000000005</v>
      </c>
      <c r="M45" s="6">
        <f t="shared" si="4"/>
        <v>1492.6560000000002</v>
      </c>
      <c r="N45" s="20">
        <f t="shared" si="5"/>
        <v>0.8599221789883269</v>
      </c>
      <c r="O45" s="13">
        <f t="shared" si="6"/>
        <v>0.46692607003891046</v>
      </c>
    </row>
    <row r="46" spans="1:15">
      <c r="I46" s="12"/>
      <c r="J46" s="12"/>
      <c r="K46" s="12"/>
      <c r="L46" s="12"/>
      <c r="M46" s="6"/>
      <c r="N46" s="20"/>
      <c r="O46" s="13"/>
    </row>
    <row r="47" spans="1:15">
      <c r="A47">
        <v>4</v>
      </c>
      <c r="B47">
        <v>1</v>
      </c>
      <c r="D47">
        <v>11.2</v>
      </c>
      <c r="E47">
        <v>11.8</v>
      </c>
      <c r="F47">
        <v>20</v>
      </c>
      <c r="G47">
        <v>21.7</v>
      </c>
      <c r="H47">
        <v>28.5</v>
      </c>
      <c r="I47" s="12">
        <f t="shared" si="0"/>
        <v>325.24799999999993</v>
      </c>
      <c r="J47" s="12">
        <f t="shared" si="1"/>
        <v>342.67200000000003</v>
      </c>
      <c r="K47" s="12">
        <f t="shared" si="2"/>
        <v>580.79999999999995</v>
      </c>
      <c r="L47" s="12">
        <f t="shared" si="3"/>
        <v>630.16800000000001</v>
      </c>
      <c r="M47" s="6">
        <f t="shared" si="4"/>
        <v>1553.6399999999999</v>
      </c>
      <c r="N47" s="20">
        <f t="shared" si="5"/>
        <v>0.77943925233644862</v>
      </c>
      <c r="O47" s="13">
        <f t="shared" si="6"/>
        <v>0.53271028037383172</v>
      </c>
    </row>
    <row r="48" spans="1:15">
      <c r="A48">
        <v>4</v>
      </c>
      <c r="B48">
        <v>2</v>
      </c>
      <c r="D48">
        <v>18.2</v>
      </c>
      <c r="E48">
        <v>13.3</v>
      </c>
      <c r="F48">
        <v>27.6</v>
      </c>
      <c r="G48" s="21">
        <v>27.2</v>
      </c>
      <c r="H48">
        <v>28</v>
      </c>
      <c r="I48" s="12">
        <f t="shared" si="0"/>
        <v>528.52800000000002</v>
      </c>
      <c r="J48" s="12">
        <f t="shared" si="1"/>
        <v>386.23200000000003</v>
      </c>
      <c r="K48" s="12">
        <f t="shared" si="2"/>
        <v>801.50400000000013</v>
      </c>
      <c r="L48" s="12">
        <f t="shared" si="3"/>
        <v>789.88800000000003</v>
      </c>
      <c r="M48" s="6">
        <f t="shared" si="4"/>
        <v>1977.6240000000003</v>
      </c>
      <c r="N48" s="20">
        <f t="shared" si="5"/>
        <v>0.80469897209985319</v>
      </c>
      <c r="O48" s="13">
        <f t="shared" si="6"/>
        <v>0.41116005873715122</v>
      </c>
    </row>
    <row r="49" spans="1:15">
      <c r="A49">
        <v>4</v>
      </c>
      <c r="B49">
        <v>3</v>
      </c>
      <c r="D49">
        <v>10.5</v>
      </c>
      <c r="E49">
        <v>9.9</v>
      </c>
      <c r="F49">
        <v>26.6</v>
      </c>
      <c r="G49">
        <v>25.8</v>
      </c>
      <c r="H49">
        <v>17.5</v>
      </c>
      <c r="I49" s="12">
        <f t="shared" si="0"/>
        <v>304.91999999999996</v>
      </c>
      <c r="J49" s="12">
        <f t="shared" si="1"/>
        <v>287.49600000000004</v>
      </c>
      <c r="K49" s="12">
        <f t="shared" si="2"/>
        <v>772.46400000000006</v>
      </c>
      <c r="L49" s="12">
        <f t="shared" si="3"/>
        <v>749.23199999999997</v>
      </c>
      <c r="M49" s="6">
        <f t="shared" si="4"/>
        <v>1809.192</v>
      </c>
      <c r="N49" s="20">
        <f t="shared" si="5"/>
        <v>0.841091492776886</v>
      </c>
      <c r="O49" s="13">
        <f t="shared" si="6"/>
        <v>0.2808988764044944</v>
      </c>
    </row>
    <row r="50" spans="1:15">
      <c r="A50">
        <v>4</v>
      </c>
      <c r="B50">
        <v>4</v>
      </c>
      <c r="D50">
        <v>9.4</v>
      </c>
      <c r="E50">
        <v>10.4</v>
      </c>
      <c r="F50">
        <v>21.2</v>
      </c>
      <c r="G50">
        <v>18.5</v>
      </c>
      <c r="H50">
        <v>13</v>
      </c>
      <c r="I50" s="12">
        <f t="shared" si="0"/>
        <v>272.976</v>
      </c>
      <c r="J50" s="12">
        <f t="shared" si="1"/>
        <v>302.01600000000002</v>
      </c>
      <c r="K50" s="12">
        <f t="shared" si="2"/>
        <v>615.64800000000002</v>
      </c>
      <c r="L50" s="12">
        <f t="shared" si="3"/>
        <v>537.24</v>
      </c>
      <c r="M50" s="6">
        <f t="shared" si="4"/>
        <v>1454.904</v>
      </c>
      <c r="N50" s="20">
        <f t="shared" si="5"/>
        <v>0.7924151696606786</v>
      </c>
      <c r="O50" s="13">
        <f t="shared" si="6"/>
        <v>0.25948103792415167</v>
      </c>
    </row>
    <row r="51" spans="1:15">
      <c r="A51">
        <v>4</v>
      </c>
      <c r="B51">
        <v>5</v>
      </c>
      <c r="D51">
        <v>14.1</v>
      </c>
      <c r="E51">
        <v>11</v>
      </c>
      <c r="F51">
        <v>33.799999999999997</v>
      </c>
      <c r="G51">
        <v>19.399999999999999</v>
      </c>
      <c r="H51">
        <v>23.5</v>
      </c>
      <c r="I51" s="12">
        <f t="shared" si="0"/>
        <v>409.46399999999994</v>
      </c>
      <c r="J51" s="12">
        <f t="shared" si="1"/>
        <v>319.43999999999994</v>
      </c>
      <c r="K51" s="12">
        <f t="shared" si="2"/>
        <v>981.55199999999979</v>
      </c>
      <c r="L51" s="12">
        <f t="shared" si="3"/>
        <v>563.37599999999998</v>
      </c>
      <c r="M51" s="6">
        <f t="shared" si="4"/>
        <v>1864.3679999999997</v>
      </c>
      <c r="N51" s="20">
        <f t="shared" si="5"/>
        <v>0.82866043613707174</v>
      </c>
      <c r="O51" s="13">
        <f t="shared" si="6"/>
        <v>0.36604361370716515</v>
      </c>
    </row>
    <row r="52" spans="1:15">
      <c r="A52">
        <v>4</v>
      </c>
      <c r="B52">
        <v>6</v>
      </c>
      <c r="D52">
        <v>18.100000000000001</v>
      </c>
      <c r="E52">
        <v>9.1999999999999993</v>
      </c>
      <c r="F52">
        <v>19</v>
      </c>
      <c r="G52">
        <v>17.5</v>
      </c>
      <c r="H52">
        <v>22</v>
      </c>
      <c r="I52" s="12">
        <f t="shared" si="0"/>
        <v>525.62400000000002</v>
      </c>
      <c r="J52" s="12">
        <f t="shared" si="1"/>
        <v>267.16800000000001</v>
      </c>
      <c r="K52" s="12">
        <f t="shared" si="2"/>
        <v>551.76</v>
      </c>
      <c r="L52" s="12">
        <f t="shared" si="3"/>
        <v>508.2</v>
      </c>
      <c r="M52" s="6">
        <f t="shared" si="4"/>
        <v>1327.1279999999999</v>
      </c>
      <c r="N52" s="20">
        <f t="shared" si="5"/>
        <v>0.79868708971553615</v>
      </c>
      <c r="O52" s="13">
        <f t="shared" si="6"/>
        <v>0.48140043763676144</v>
      </c>
    </row>
    <row r="53" spans="1:15">
      <c r="I53" s="9"/>
      <c r="N53" s="9"/>
    </row>
    <row r="54" spans="1:15">
      <c r="I54" s="9"/>
    </row>
    <row r="55" spans="1:15">
      <c r="A55" s="2" t="s">
        <v>105</v>
      </c>
      <c r="I55" s="9"/>
    </row>
    <row r="56" spans="1:15" ht="13">
      <c r="A56" s="87" t="s">
        <v>65</v>
      </c>
      <c r="B56" s="88">
        <v>1</v>
      </c>
      <c r="C56" s="88" t="s">
        <v>73</v>
      </c>
      <c r="D56" s="88"/>
      <c r="E56" s="88"/>
      <c r="F56" s="88"/>
      <c r="G56" s="88"/>
      <c r="H56" s="88"/>
      <c r="I56" s="89">
        <f>AVERAGE(I26,I33,I40,I47)</f>
        <v>352.11</v>
      </c>
      <c r="J56" s="89">
        <f t="shared" ref="J56:O56" si="7">AVERAGE(J26,J33,J40,J47)</f>
        <v>281.68799999999999</v>
      </c>
      <c r="K56" s="89">
        <f t="shared" si="7"/>
        <v>707.85000000000014</v>
      </c>
      <c r="L56" s="89">
        <f t="shared" si="7"/>
        <v>593.86800000000005</v>
      </c>
      <c r="M56" s="89">
        <f t="shared" si="7"/>
        <v>1583.4059999999999</v>
      </c>
      <c r="N56" s="90">
        <f t="shared" si="7"/>
        <v>0.81866235189540482</v>
      </c>
      <c r="O56" s="91">
        <f t="shared" si="7"/>
        <v>0.43954026444755767</v>
      </c>
    </row>
    <row r="57" spans="1:15" ht="13">
      <c r="A57" s="92"/>
      <c r="B57" s="93">
        <v>2</v>
      </c>
      <c r="C57" s="93" t="s">
        <v>74</v>
      </c>
      <c r="D57" s="93"/>
      <c r="E57" s="93"/>
      <c r="F57" s="93"/>
      <c r="G57" s="93"/>
      <c r="H57" s="93"/>
      <c r="I57" s="94">
        <f>AVERAGE(I27,I34,I41,I48)</f>
        <v>463.18800000000005</v>
      </c>
      <c r="J57" s="94">
        <f t="shared" ref="J57:O59" si="8">AVERAGE(J27,J34,J41,J48)</f>
        <v>308.55</v>
      </c>
      <c r="K57" s="94">
        <f t="shared" si="8"/>
        <v>684.61799999999994</v>
      </c>
      <c r="L57" s="94">
        <f t="shared" si="8"/>
        <v>590.23799999999994</v>
      </c>
      <c r="M57" s="94">
        <f t="shared" si="8"/>
        <v>1583.4059999999999</v>
      </c>
      <c r="N57" s="95">
        <f t="shared" si="8"/>
        <v>0.80520967987335657</v>
      </c>
      <c r="O57" s="96">
        <f t="shared" si="8"/>
        <v>0.46711692682530215</v>
      </c>
    </row>
    <row r="58" spans="1:15" ht="13">
      <c r="A58" s="92"/>
      <c r="B58" s="93">
        <v>3</v>
      </c>
      <c r="C58" s="93" t="s">
        <v>75</v>
      </c>
      <c r="D58" s="93"/>
      <c r="E58" s="93"/>
      <c r="F58" s="93"/>
      <c r="G58" s="93"/>
      <c r="H58" s="93"/>
      <c r="I58" s="94">
        <f>AVERAGE(I28,I35,I42,I49)</f>
        <v>393.49199999999996</v>
      </c>
      <c r="J58" s="94">
        <f t="shared" si="8"/>
        <v>359.37000000000006</v>
      </c>
      <c r="K58" s="94">
        <f t="shared" si="8"/>
        <v>777.54600000000005</v>
      </c>
      <c r="L58" s="94">
        <f t="shared" si="8"/>
        <v>688.24800000000005</v>
      </c>
      <c r="M58" s="94">
        <f t="shared" si="8"/>
        <v>1825.164</v>
      </c>
      <c r="N58" s="95">
        <f t="shared" si="8"/>
        <v>0.7973634451348619</v>
      </c>
      <c r="O58" s="96">
        <f t="shared" si="8"/>
        <v>0.41416336916690372</v>
      </c>
    </row>
    <row r="59" spans="1:15" ht="13">
      <c r="A59" s="92"/>
      <c r="B59" s="93">
        <v>4</v>
      </c>
      <c r="C59" s="93" t="s">
        <v>76</v>
      </c>
      <c r="D59" s="93"/>
      <c r="E59" s="93"/>
      <c r="F59" s="93"/>
      <c r="G59" s="93"/>
      <c r="H59" s="93"/>
      <c r="I59" s="94">
        <f>AVERAGE(I29,I36,I43,I50)</f>
        <v>383.32800000000009</v>
      </c>
      <c r="J59" s="94">
        <f t="shared" si="8"/>
        <v>275.154</v>
      </c>
      <c r="K59" s="94">
        <f t="shared" si="8"/>
        <v>754.31399999999996</v>
      </c>
      <c r="L59" s="94">
        <f t="shared" si="8"/>
        <v>485.69400000000002</v>
      </c>
      <c r="M59" s="94">
        <f t="shared" si="8"/>
        <v>1515.1619999999998</v>
      </c>
      <c r="N59" s="95">
        <f t="shared" si="8"/>
        <v>0.82248795378373452</v>
      </c>
      <c r="O59" s="96">
        <f t="shared" si="8"/>
        <v>0.48521234230662302</v>
      </c>
    </row>
    <row r="60" spans="1:15" ht="13">
      <c r="A60" s="92"/>
      <c r="B60" s="93">
        <v>5</v>
      </c>
      <c r="C60" s="93" t="s">
        <v>77</v>
      </c>
      <c r="D60" s="93"/>
      <c r="E60" s="93"/>
      <c r="F60" s="93"/>
      <c r="G60" s="93"/>
      <c r="H60" s="93"/>
      <c r="I60" s="94">
        <f t="shared" ref="I60:O60" si="9">AVERAGE(I30,I37,I44,I51)</f>
        <v>384.78</v>
      </c>
      <c r="J60" s="94">
        <f t="shared" si="9"/>
        <v>341.94600000000003</v>
      </c>
      <c r="K60" s="94">
        <f t="shared" si="9"/>
        <v>759.39599999999996</v>
      </c>
      <c r="L60" s="94">
        <f t="shared" si="9"/>
        <v>535.78800000000001</v>
      </c>
      <c r="M60" s="94">
        <f t="shared" si="9"/>
        <v>1637.1299999999999</v>
      </c>
      <c r="N60" s="95">
        <f t="shared" si="9"/>
        <v>0.79106210820628031</v>
      </c>
      <c r="O60" s="96">
        <f t="shared" si="9"/>
        <v>0.46399064049656996</v>
      </c>
    </row>
    <row r="61" spans="1:15" ht="13">
      <c r="A61" s="92"/>
      <c r="B61" s="93">
        <v>6</v>
      </c>
      <c r="C61" s="93" t="s">
        <v>78</v>
      </c>
      <c r="D61" s="93"/>
      <c r="E61" s="93"/>
      <c r="F61" s="93"/>
      <c r="G61" s="93"/>
      <c r="H61" s="93"/>
      <c r="I61" s="94">
        <f t="shared" ref="I61:O61" si="10">AVERAGE(I31,I38,I45,I52)</f>
        <v>402.93</v>
      </c>
      <c r="J61" s="94">
        <f t="shared" si="10"/>
        <v>280.23599999999999</v>
      </c>
      <c r="K61" s="94">
        <f t="shared" si="10"/>
        <v>648.31799999999998</v>
      </c>
      <c r="L61" s="94">
        <f t="shared" si="10"/>
        <v>511.10400000000004</v>
      </c>
      <c r="M61" s="94">
        <f t="shared" si="10"/>
        <v>1439.6579999999999</v>
      </c>
      <c r="N61" s="95">
        <f t="shared" si="10"/>
        <v>0.80952725508556211</v>
      </c>
      <c r="O61" s="96">
        <f t="shared" si="10"/>
        <v>0.47801442507303038</v>
      </c>
    </row>
    <row r="62" spans="1:15" ht="13">
      <c r="A62" s="92"/>
      <c r="B62" s="93"/>
      <c r="C62" s="93" t="s">
        <v>79</v>
      </c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7"/>
    </row>
    <row r="63" spans="1:15" ht="13">
      <c r="A63" s="92"/>
      <c r="B63" s="93"/>
      <c r="C63" s="93" t="s">
        <v>80</v>
      </c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7"/>
    </row>
    <row r="64" spans="1:15" ht="13">
      <c r="A64" s="92"/>
      <c r="B64" s="93"/>
      <c r="C64" s="93" t="s">
        <v>81</v>
      </c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7"/>
    </row>
    <row r="65" spans="1:15" ht="13">
      <c r="A65" s="92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7"/>
    </row>
    <row r="66" spans="1:15" ht="13">
      <c r="A66" s="92"/>
      <c r="B66" s="93"/>
      <c r="C66" s="93" t="s">
        <v>82</v>
      </c>
      <c r="D66" s="93"/>
      <c r="E66" s="93"/>
      <c r="F66" s="93"/>
      <c r="G66" s="93"/>
      <c r="H66" s="93"/>
      <c r="I66" s="101" t="s">
        <v>107</v>
      </c>
      <c r="J66" s="101" t="s">
        <v>107</v>
      </c>
      <c r="K66" s="101" t="s">
        <v>107</v>
      </c>
      <c r="L66" s="101" t="s">
        <v>107</v>
      </c>
      <c r="M66" s="101" t="s">
        <v>107</v>
      </c>
      <c r="N66" s="101" t="s">
        <v>107</v>
      </c>
      <c r="O66" s="102" t="s">
        <v>107</v>
      </c>
    </row>
    <row r="67" spans="1:15" ht="13">
      <c r="A67" s="98"/>
      <c r="B67" s="99"/>
      <c r="C67" s="99" t="s">
        <v>83</v>
      </c>
      <c r="D67" s="99"/>
      <c r="E67" s="99"/>
      <c r="F67" s="99"/>
      <c r="G67" s="99"/>
      <c r="H67" s="99"/>
      <c r="I67" s="99">
        <v>29.2</v>
      </c>
      <c r="J67" s="99">
        <v>32.1</v>
      </c>
      <c r="K67" s="99">
        <v>25.1</v>
      </c>
      <c r="L67" s="99">
        <v>22.2</v>
      </c>
      <c r="M67" s="99">
        <v>20.6</v>
      </c>
      <c r="N67" s="99">
        <v>5.5</v>
      </c>
      <c r="O67" s="100">
        <v>21.1</v>
      </c>
    </row>
    <row r="69" spans="1:15">
      <c r="A69" t="s">
        <v>108</v>
      </c>
    </row>
  </sheetData>
  <sheetCalcPr fullCalcOnLoad="1"/>
  <phoneticPr fontId="3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T138"/>
  <sheetViews>
    <sheetView workbookViewId="0">
      <selection activeCell="E22" sqref="E22"/>
    </sheetView>
  </sheetViews>
  <sheetFormatPr baseColWidth="10" defaultColWidth="9.1640625" defaultRowHeight="12"/>
  <cols>
    <col min="1" max="1" width="9.33203125" style="22" customWidth="1"/>
    <col min="2" max="2" width="9" style="35" customWidth="1"/>
    <col min="3" max="3" width="16.6640625" style="35" customWidth="1"/>
    <col min="4" max="4" width="6.6640625" style="35" customWidth="1"/>
    <col min="5" max="5" width="10.6640625" style="35" customWidth="1"/>
    <col min="6" max="6" width="19.33203125" style="35" customWidth="1"/>
    <col min="7" max="11" width="8.1640625" style="23" customWidth="1"/>
    <col min="12" max="12" width="9.6640625" style="23" customWidth="1"/>
    <col min="13" max="13" width="9.1640625" style="23" customWidth="1"/>
    <col min="14" max="14" width="8.1640625" style="23" customWidth="1"/>
    <col min="15" max="15" width="10.6640625" style="23" customWidth="1"/>
    <col min="16" max="16" width="9.6640625" style="23" customWidth="1"/>
    <col min="17" max="17" width="9" style="23" customWidth="1"/>
    <col min="18" max="16384" width="9.1640625" style="22"/>
  </cols>
  <sheetData>
    <row r="1" spans="1:20" customFormat="1" ht="13">
      <c r="A1" s="80" t="s">
        <v>68</v>
      </c>
    </row>
    <row r="2" spans="1:20" customFormat="1" ht="26">
      <c r="A2" s="103" t="s">
        <v>129</v>
      </c>
      <c r="B2" s="60"/>
      <c r="C2" s="60"/>
      <c r="D2" s="60"/>
      <c r="E2" s="60"/>
      <c r="F2" s="105" t="s">
        <v>9</v>
      </c>
      <c r="G2" s="61" t="s">
        <v>118</v>
      </c>
      <c r="H2" s="61" t="s">
        <v>14</v>
      </c>
      <c r="I2" s="61" t="s">
        <v>15</v>
      </c>
      <c r="J2" s="61" t="s">
        <v>15</v>
      </c>
      <c r="K2" s="61" t="s">
        <v>16</v>
      </c>
      <c r="L2" s="61" t="s">
        <v>16</v>
      </c>
      <c r="M2" s="61" t="s">
        <v>17</v>
      </c>
      <c r="N2" s="61" t="s">
        <v>18</v>
      </c>
      <c r="O2" s="61" t="s">
        <v>19</v>
      </c>
      <c r="P2" s="61" t="s">
        <v>20</v>
      </c>
      <c r="Q2" s="61" t="s">
        <v>21</v>
      </c>
      <c r="R2" s="61" t="s">
        <v>22</v>
      </c>
      <c r="S2" s="56"/>
      <c r="T2" s="57"/>
    </row>
    <row r="3" spans="1:20" customFormat="1" ht="27" thickBot="1">
      <c r="A3" s="104"/>
      <c r="B3" s="71" t="s">
        <v>25</v>
      </c>
      <c r="C3" s="71" t="s">
        <v>26</v>
      </c>
      <c r="D3" s="71" t="s">
        <v>27</v>
      </c>
      <c r="E3" s="71" t="s">
        <v>28</v>
      </c>
      <c r="F3" s="106"/>
      <c r="G3" s="62" t="s">
        <v>10</v>
      </c>
      <c r="H3" s="62" t="s">
        <v>10</v>
      </c>
      <c r="I3" s="62" t="s">
        <v>10</v>
      </c>
      <c r="J3" s="62" t="s">
        <v>11</v>
      </c>
      <c r="K3" s="62" t="s">
        <v>10</v>
      </c>
      <c r="L3" s="62" t="s">
        <v>11</v>
      </c>
      <c r="M3" s="62" t="s">
        <v>11</v>
      </c>
      <c r="N3" s="62" t="s">
        <v>11</v>
      </c>
      <c r="O3" s="62" t="s">
        <v>11</v>
      </c>
      <c r="P3" s="62" t="s">
        <v>12</v>
      </c>
      <c r="Q3" s="62"/>
      <c r="R3" s="63"/>
      <c r="S3" s="56"/>
      <c r="T3" s="57"/>
    </row>
    <row r="4" spans="1:20" ht="13">
      <c r="A4" s="64"/>
      <c r="B4" s="65"/>
      <c r="C4" s="65"/>
      <c r="D4" s="65"/>
      <c r="E4" s="65"/>
      <c r="F4" s="64"/>
      <c r="G4" s="66"/>
      <c r="H4" s="67"/>
      <c r="I4" s="68"/>
      <c r="J4" s="66"/>
      <c r="K4" s="68"/>
      <c r="L4" s="66"/>
      <c r="M4" s="66"/>
      <c r="N4" s="66"/>
      <c r="O4" s="66"/>
      <c r="P4" s="66"/>
      <c r="Q4" s="66"/>
      <c r="R4" s="69"/>
      <c r="S4" s="58"/>
      <c r="T4" s="59"/>
    </row>
    <row r="5" spans="1:20" ht="13">
      <c r="A5" s="64">
        <v>2</v>
      </c>
      <c r="B5" s="65"/>
      <c r="C5" s="65" t="s">
        <v>23</v>
      </c>
      <c r="D5" s="65"/>
      <c r="E5" s="65" t="s">
        <v>29</v>
      </c>
      <c r="F5" s="64" t="s">
        <v>24</v>
      </c>
      <c r="G5" s="66">
        <v>23.45</v>
      </c>
      <c r="H5" s="67">
        <v>11.3</v>
      </c>
      <c r="I5" s="68">
        <v>141</v>
      </c>
      <c r="J5" s="66">
        <v>0.36</v>
      </c>
      <c r="K5" s="68">
        <v>132</v>
      </c>
      <c r="L5" s="66">
        <v>0.56999999999999995</v>
      </c>
      <c r="M5" s="66">
        <v>25.26</v>
      </c>
      <c r="N5" s="66">
        <v>5.4</v>
      </c>
      <c r="O5" s="66">
        <v>31.59</v>
      </c>
      <c r="P5" s="66">
        <v>2.16</v>
      </c>
      <c r="Q5" s="66">
        <v>7.75</v>
      </c>
      <c r="R5" s="69">
        <v>0.14558069160805701</v>
      </c>
      <c r="S5" s="58"/>
      <c r="T5" s="59"/>
    </row>
    <row r="6" spans="1:20" ht="13">
      <c r="A6" s="74">
        <v>3</v>
      </c>
      <c r="B6" s="75"/>
      <c r="C6" s="75"/>
      <c r="D6" s="75"/>
      <c r="E6" s="75" t="s">
        <v>30</v>
      </c>
      <c r="F6" s="74" t="s">
        <v>13</v>
      </c>
      <c r="G6" s="76">
        <v>17</v>
      </c>
      <c r="H6" s="77">
        <v>22.7</v>
      </c>
      <c r="I6" s="78">
        <v>125</v>
      </c>
      <c r="J6" s="76">
        <v>0.32</v>
      </c>
      <c r="K6" s="78">
        <v>295</v>
      </c>
      <c r="L6" s="76">
        <v>1.28</v>
      </c>
      <c r="M6" s="76">
        <v>25.02</v>
      </c>
      <c r="N6" s="76">
        <v>6.87</v>
      </c>
      <c r="O6" s="76">
        <v>33.49</v>
      </c>
      <c r="P6" s="76">
        <v>1.61</v>
      </c>
      <c r="Q6" s="76">
        <v>7.85</v>
      </c>
      <c r="R6" s="79">
        <v>0.320551422042895</v>
      </c>
      <c r="S6" s="58"/>
      <c r="T6" s="59"/>
    </row>
    <row r="7" spans="1:20" s="24" customFormat="1" ht="13">
      <c r="A7" s="64"/>
      <c r="B7" s="70"/>
      <c r="C7" s="70"/>
      <c r="D7" s="70"/>
      <c r="E7" s="70"/>
      <c r="F7" s="64"/>
      <c r="G7" s="66"/>
      <c r="H7" s="67"/>
      <c r="I7" s="68"/>
      <c r="J7" s="66"/>
      <c r="K7" s="68"/>
      <c r="L7" s="66"/>
      <c r="M7" s="66"/>
      <c r="N7" s="66"/>
      <c r="O7" s="66"/>
      <c r="P7" s="66"/>
      <c r="Q7" s="66"/>
      <c r="R7" s="69"/>
      <c r="S7" s="58"/>
      <c r="T7" s="59"/>
    </row>
    <row r="8" spans="1:20" ht="13">
      <c r="A8" s="36"/>
      <c r="B8" s="37"/>
      <c r="C8" s="37"/>
      <c r="D8" s="37"/>
      <c r="E8" s="37"/>
      <c r="F8" s="37"/>
      <c r="G8" s="38"/>
      <c r="H8" s="38"/>
      <c r="I8" s="38"/>
      <c r="J8" s="39"/>
      <c r="K8" s="39"/>
      <c r="L8" s="39"/>
      <c r="M8" s="39"/>
      <c r="N8" s="40"/>
      <c r="O8" s="39"/>
      <c r="P8" s="36"/>
      <c r="Q8" s="41"/>
    </row>
    <row r="9" spans="1:20" ht="14" thickBot="1">
      <c r="A9" s="55" t="s">
        <v>69</v>
      </c>
      <c r="B9" s="36"/>
      <c r="C9" s="36"/>
      <c r="D9" s="36"/>
      <c r="E9" s="36"/>
      <c r="F9" s="36"/>
      <c r="G9" s="39"/>
      <c r="H9" s="38"/>
      <c r="I9" s="39"/>
      <c r="J9" s="39"/>
      <c r="K9" s="39"/>
      <c r="L9" s="39"/>
      <c r="M9" s="39"/>
      <c r="N9" s="39"/>
      <c r="O9" s="39"/>
      <c r="P9" s="39"/>
      <c r="Q9" s="39"/>
    </row>
    <row r="10" spans="1:20" s="25" customFormat="1" ht="26">
      <c r="A10" s="42"/>
      <c r="B10" s="42"/>
      <c r="C10" s="42"/>
      <c r="D10" s="42"/>
      <c r="E10" s="42"/>
      <c r="F10" s="42"/>
      <c r="G10" s="43" t="s">
        <v>118</v>
      </c>
      <c r="H10" s="43" t="s">
        <v>119</v>
      </c>
      <c r="I10" s="43" t="s">
        <v>120</v>
      </c>
      <c r="J10" s="43" t="s">
        <v>121</v>
      </c>
      <c r="K10" s="43" t="s">
        <v>122</v>
      </c>
      <c r="L10" s="43" t="s">
        <v>123</v>
      </c>
      <c r="M10" s="43" t="s">
        <v>124</v>
      </c>
      <c r="N10" s="43" t="s">
        <v>125</v>
      </c>
      <c r="O10" s="43" t="s">
        <v>126</v>
      </c>
      <c r="P10" s="43" t="s">
        <v>127</v>
      </c>
      <c r="Q10" s="43" t="s">
        <v>128</v>
      </c>
    </row>
    <row r="11" spans="1:20" s="26" customFormat="1" ht="26.25" customHeight="1" thickBot="1">
      <c r="A11" s="72" t="s">
        <v>129</v>
      </c>
      <c r="B11" s="73" t="s">
        <v>90</v>
      </c>
      <c r="C11" s="73" t="s">
        <v>91</v>
      </c>
      <c r="D11" s="73" t="s">
        <v>92</v>
      </c>
      <c r="E11" s="73" t="s">
        <v>93</v>
      </c>
      <c r="F11" s="73"/>
      <c r="G11" s="44" t="s">
        <v>94</v>
      </c>
      <c r="H11" s="44" t="s">
        <v>0</v>
      </c>
      <c r="I11" s="44" t="s">
        <v>1</v>
      </c>
      <c r="J11" s="44" t="s">
        <v>2</v>
      </c>
      <c r="K11" s="44" t="s">
        <v>2</v>
      </c>
      <c r="L11" s="44" t="s">
        <v>1</v>
      </c>
      <c r="M11" s="44" t="s">
        <v>1</v>
      </c>
      <c r="N11" s="44" t="s">
        <v>2</v>
      </c>
      <c r="O11" s="44" t="s">
        <v>2</v>
      </c>
      <c r="P11" s="44" t="s">
        <v>2</v>
      </c>
      <c r="Q11" s="44" t="s">
        <v>2</v>
      </c>
    </row>
    <row r="12" spans="1:20" ht="13">
      <c r="A12" s="45">
        <v>14</v>
      </c>
      <c r="B12" s="46">
        <v>40360</v>
      </c>
      <c r="C12" s="45" t="s">
        <v>3</v>
      </c>
      <c r="D12" s="45"/>
      <c r="E12" s="45">
        <v>1</v>
      </c>
      <c r="F12" s="45" t="s">
        <v>4</v>
      </c>
      <c r="G12" s="47">
        <v>1410</v>
      </c>
      <c r="H12" s="47">
        <v>1700</v>
      </c>
      <c r="I12" s="48">
        <v>1.55</v>
      </c>
      <c r="J12" s="47">
        <v>9090</v>
      </c>
      <c r="K12" s="49">
        <v>80.5</v>
      </c>
      <c r="L12" s="50">
        <v>4.8479999999999999</v>
      </c>
      <c r="M12" s="50">
        <v>1.1919999999999999</v>
      </c>
      <c r="N12" s="49">
        <v>70.5</v>
      </c>
      <c r="O12" s="49">
        <v>130</v>
      </c>
      <c r="P12" s="47">
        <v>526</v>
      </c>
      <c r="Q12" s="49">
        <v>7.9</v>
      </c>
    </row>
    <row r="13" spans="1:20" ht="13">
      <c r="A13" s="45">
        <v>15</v>
      </c>
      <c r="B13" s="46">
        <v>40360</v>
      </c>
      <c r="C13" s="45" t="s">
        <v>5</v>
      </c>
      <c r="D13" s="45"/>
      <c r="E13" s="45">
        <v>4</v>
      </c>
      <c r="F13" s="45" t="s">
        <v>89</v>
      </c>
      <c r="G13" s="47">
        <v>750</v>
      </c>
      <c r="H13" s="47">
        <v>1620</v>
      </c>
      <c r="I13" s="48">
        <v>1.98</v>
      </c>
      <c r="J13" s="47">
        <v>8290</v>
      </c>
      <c r="K13" s="49">
        <v>74.8</v>
      </c>
      <c r="L13" s="50">
        <v>3.7480000000000002</v>
      </c>
      <c r="M13" s="50">
        <v>0.88900000000000001</v>
      </c>
      <c r="N13" s="49">
        <v>52.8</v>
      </c>
      <c r="O13" s="49">
        <v>91.6</v>
      </c>
      <c r="P13" s="47">
        <v>520</v>
      </c>
      <c r="Q13" s="49">
        <v>8.3000000000000007</v>
      </c>
    </row>
    <row r="14" spans="1:20" ht="13">
      <c r="A14" s="45"/>
      <c r="B14" s="46"/>
      <c r="C14" s="45"/>
      <c r="D14" s="45"/>
      <c r="E14" s="45"/>
      <c r="F14" s="45"/>
      <c r="G14" s="47"/>
      <c r="H14" s="47"/>
      <c r="I14" s="48"/>
      <c r="J14" s="47"/>
      <c r="K14" s="49"/>
      <c r="L14" s="50"/>
      <c r="M14" s="50"/>
      <c r="N14" s="49"/>
      <c r="O14" s="49"/>
      <c r="P14" s="47"/>
      <c r="Q14" s="49"/>
    </row>
    <row r="15" spans="1:20" s="27" customFormat="1" ht="13">
      <c r="A15" s="45">
        <v>40</v>
      </c>
      <c r="B15" s="51">
        <v>40753</v>
      </c>
      <c r="C15" s="45" t="s">
        <v>5</v>
      </c>
      <c r="D15" s="45"/>
      <c r="E15" s="45">
        <v>1</v>
      </c>
      <c r="F15" s="45" t="s">
        <v>136</v>
      </c>
      <c r="G15" s="47">
        <v>60</v>
      </c>
      <c r="H15" s="47">
        <v>1180</v>
      </c>
      <c r="I15" s="48">
        <v>0.61</v>
      </c>
      <c r="J15" s="47">
        <v>11190</v>
      </c>
      <c r="K15" s="49">
        <v>97.1</v>
      </c>
      <c r="L15" s="50">
        <v>5.43</v>
      </c>
      <c r="M15" s="50">
        <v>1.3839999999999999</v>
      </c>
      <c r="N15" s="52">
        <v>24.4</v>
      </c>
      <c r="O15" s="49">
        <v>119.1</v>
      </c>
      <c r="P15" s="47">
        <v>761</v>
      </c>
      <c r="Q15" s="49">
        <v>10</v>
      </c>
    </row>
    <row r="16" spans="1:20" s="27" customFormat="1" ht="13">
      <c r="A16" s="45" t="s">
        <v>31</v>
      </c>
      <c r="B16" s="51">
        <v>40753</v>
      </c>
      <c r="C16" s="45" t="s">
        <v>6</v>
      </c>
      <c r="D16" s="45"/>
      <c r="E16" s="45">
        <v>1</v>
      </c>
      <c r="F16" s="45" t="s">
        <v>136</v>
      </c>
      <c r="G16" s="47">
        <v>70</v>
      </c>
      <c r="H16" s="47">
        <v>1220</v>
      </c>
      <c r="I16" s="48">
        <v>0.61</v>
      </c>
      <c r="J16" s="47">
        <v>11590</v>
      </c>
      <c r="K16" s="49">
        <v>98.6</v>
      </c>
      <c r="L16" s="50">
        <v>5.3689999999999998</v>
      </c>
      <c r="M16" s="50">
        <v>1.395</v>
      </c>
      <c r="N16" s="52">
        <v>24.4</v>
      </c>
      <c r="O16" s="49">
        <v>120</v>
      </c>
      <c r="P16" s="47">
        <v>823</v>
      </c>
      <c r="Q16" s="49">
        <v>6.9</v>
      </c>
    </row>
    <row r="17" spans="1:17" s="27" customFormat="1" ht="13">
      <c r="A17" s="45">
        <v>39</v>
      </c>
      <c r="B17" s="51">
        <v>40753</v>
      </c>
      <c r="C17" s="45" t="s">
        <v>5</v>
      </c>
      <c r="D17" s="45"/>
      <c r="E17" s="45">
        <v>4</v>
      </c>
      <c r="F17" s="45" t="s">
        <v>89</v>
      </c>
      <c r="G17" s="47">
        <v>60</v>
      </c>
      <c r="H17" s="47">
        <v>1420</v>
      </c>
      <c r="I17" s="48">
        <v>0.55000000000000004</v>
      </c>
      <c r="J17" s="47">
        <v>12570</v>
      </c>
      <c r="K17" s="49">
        <v>92.3</v>
      </c>
      <c r="L17" s="50">
        <v>5.8339999999999996</v>
      </c>
      <c r="M17" s="50">
        <v>1.4650000000000001</v>
      </c>
      <c r="N17" s="49">
        <v>30.1</v>
      </c>
      <c r="O17" s="49">
        <v>103.8</v>
      </c>
      <c r="P17" s="47">
        <v>572</v>
      </c>
      <c r="Q17" s="49">
        <v>8</v>
      </c>
    </row>
    <row r="18" spans="1:17" s="27" customFormat="1" ht="13">
      <c r="A18" s="45"/>
      <c r="B18" s="51"/>
      <c r="C18" s="45"/>
      <c r="D18" s="45"/>
      <c r="E18" s="45"/>
      <c r="F18" s="45"/>
      <c r="G18" s="47"/>
      <c r="H18" s="47"/>
      <c r="I18" s="48"/>
      <c r="J18" s="47"/>
      <c r="K18" s="49"/>
      <c r="L18" s="50"/>
      <c r="M18" s="50"/>
      <c r="N18" s="52"/>
      <c r="O18" s="49"/>
      <c r="P18" s="47"/>
      <c r="Q18" s="49"/>
    </row>
    <row r="19" spans="1:17" ht="13">
      <c r="A19" s="45">
        <v>49</v>
      </c>
      <c r="B19" s="46">
        <v>38975</v>
      </c>
      <c r="C19" s="45" t="s">
        <v>33</v>
      </c>
      <c r="D19" s="45">
        <v>1</v>
      </c>
      <c r="E19" s="45">
        <v>1</v>
      </c>
      <c r="F19" s="45" t="s">
        <v>136</v>
      </c>
      <c r="G19" s="47">
        <v>2700</v>
      </c>
      <c r="H19" s="47">
        <v>1830</v>
      </c>
      <c r="I19" s="48">
        <v>3.04</v>
      </c>
      <c r="J19" s="47">
        <v>17880</v>
      </c>
      <c r="K19" s="49">
        <v>33</v>
      </c>
      <c r="L19" s="50">
        <v>2.8340000000000001</v>
      </c>
      <c r="M19" s="50">
        <v>0.79300000000000004</v>
      </c>
      <c r="N19" s="49">
        <v>34.799999999999997</v>
      </c>
      <c r="O19" s="49">
        <v>44.6</v>
      </c>
      <c r="P19" s="47">
        <v>327</v>
      </c>
      <c r="Q19" s="49">
        <v>18.399999999999999</v>
      </c>
    </row>
    <row r="20" spans="1:17" ht="13">
      <c r="A20" s="45">
        <v>50</v>
      </c>
      <c r="B20" s="46">
        <v>38975</v>
      </c>
      <c r="C20" s="45" t="s">
        <v>33</v>
      </c>
      <c r="D20" s="45">
        <v>2</v>
      </c>
      <c r="E20" s="45">
        <v>6</v>
      </c>
      <c r="F20" s="45" t="s">
        <v>109</v>
      </c>
      <c r="G20" s="47">
        <v>2910</v>
      </c>
      <c r="H20" s="47">
        <v>1990</v>
      </c>
      <c r="I20" s="48">
        <v>2.79</v>
      </c>
      <c r="J20" s="47">
        <v>18760</v>
      </c>
      <c r="K20" s="49">
        <v>35.6</v>
      </c>
      <c r="L20" s="50">
        <v>3.0019999999999998</v>
      </c>
      <c r="M20" s="50">
        <v>0.79800000000000004</v>
      </c>
      <c r="N20" s="49">
        <v>32.4</v>
      </c>
      <c r="O20" s="49">
        <v>56.6</v>
      </c>
      <c r="P20" s="47">
        <v>317</v>
      </c>
      <c r="Q20" s="49">
        <v>16.899999999999999</v>
      </c>
    </row>
    <row r="21" spans="1:17" ht="13">
      <c r="A21" s="45" t="s">
        <v>32</v>
      </c>
      <c r="B21" s="46">
        <v>38975</v>
      </c>
      <c r="C21" s="45" t="s">
        <v>7</v>
      </c>
      <c r="D21" s="45">
        <v>2</v>
      </c>
      <c r="E21" s="45">
        <v>6</v>
      </c>
      <c r="F21" s="45"/>
      <c r="G21" s="47">
        <v>2700</v>
      </c>
      <c r="H21" s="47">
        <v>1960</v>
      </c>
      <c r="I21" s="48">
        <v>2.79</v>
      </c>
      <c r="J21" s="47">
        <v>17870</v>
      </c>
      <c r="K21" s="49">
        <v>36</v>
      </c>
      <c r="L21" s="50">
        <v>3.0270000000000001</v>
      </c>
      <c r="M21" s="50">
        <v>0.80800000000000005</v>
      </c>
      <c r="N21" s="49">
        <v>33.799999999999997</v>
      </c>
      <c r="O21" s="49">
        <v>57.4</v>
      </c>
      <c r="P21" s="47">
        <v>315</v>
      </c>
      <c r="Q21" s="49">
        <v>16.8</v>
      </c>
    </row>
    <row r="22" spans="1:17" ht="13">
      <c r="A22" s="45"/>
      <c r="B22" s="46"/>
      <c r="C22" s="45"/>
      <c r="D22" s="45"/>
      <c r="E22" s="45"/>
      <c r="F22" s="45"/>
      <c r="G22" s="47"/>
      <c r="H22" s="47"/>
      <c r="I22" s="48"/>
      <c r="J22" s="47"/>
      <c r="K22" s="49"/>
      <c r="L22" s="50"/>
      <c r="M22" s="50"/>
      <c r="N22" s="49"/>
      <c r="O22" s="49"/>
      <c r="P22" s="47"/>
      <c r="Q22" s="49"/>
    </row>
    <row r="23" spans="1:17" ht="13">
      <c r="A23" s="45">
        <v>55</v>
      </c>
      <c r="B23" s="51">
        <v>40822</v>
      </c>
      <c r="C23" s="45" t="s">
        <v>33</v>
      </c>
      <c r="D23" s="45"/>
      <c r="E23" s="45">
        <v>1</v>
      </c>
      <c r="F23" s="45" t="s">
        <v>136</v>
      </c>
      <c r="G23" s="47">
        <v>5120</v>
      </c>
      <c r="H23" s="47">
        <v>2050</v>
      </c>
      <c r="I23" s="48">
        <v>2.5</v>
      </c>
      <c r="J23" s="47">
        <v>10840</v>
      </c>
      <c r="K23" s="49">
        <v>43.8</v>
      </c>
      <c r="L23" s="50">
        <v>3.7330000000000001</v>
      </c>
      <c r="M23" s="50">
        <v>0.97599999999999998</v>
      </c>
      <c r="N23" s="49">
        <v>22.1</v>
      </c>
      <c r="O23" s="49">
        <v>54.6</v>
      </c>
      <c r="P23" s="47">
        <v>272</v>
      </c>
      <c r="Q23" s="49">
        <v>19</v>
      </c>
    </row>
    <row r="24" spans="1:17" ht="13">
      <c r="A24" s="45">
        <v>56</v>
      </c>
      <c r="B24" s="51">
        <v>40822</v>
      </c>
      <c r="C24" s="45" t="s">
        <v>33</v>
      </c>
      <c r="D24" s="45"/>
      <c r="E24" s="45">
        <v>2</v>
      </c>
      <c r="F24" s="45" t="s">
        <v>59</v>
      </c>
      <c r="G24" s="47">
        <v>2820</v>
      </c>
      <c r="H24" s="47">
        <v>2220</v>
      </c>
      <c r="I24" s="48">
        <v>2.9</v>
      </c>
      <c r="J24" s="47">
        <v>9120</v>
      </c>
      <c r="K24" s="49">
        <v>35.4</v>
      </c>
      <c r="L24" s="50">
        <v>2.95</v>
      </c>
      <c r="M24" s="50">
        <v>0.80100000000000005</v>
      </c>
      <c r="N24" s="49">
        <v>25.8</v>
      </c>
      <c r="O24" s="49">
        <v>44.9</v>
      </c>
      <c r="P24" s="47">
        <v>217</v>
      </c>
      <c r="Q24" s="49">
        <v>24</v>
      </c>
    </row>
    <row r="25" spans="1:17" ht="13">
      <c r="A25" s="45">
        <v>57</v>
      </c>
      <c r="B25" s="51">
        <v>40822</v>
      </c>
      <c r="C25" s="45" t="s">
        <v>33</v>
      </c>
      <c r="D25" s="45"/>
      <c r="E25" s="45">
        <v>6</v>
      </c>
      <c r="F25" s="45" t="s">
        <v>89</v>
      </c>
      <c r="G25" s="47">
        <v>4130</v>
      </c>
      <c r="H25" s="47">
        <v>2090</v>
      </c>
      <c r="I25" s="48">
        <v>2.77</v>
      </c>
      <c r="J25" s="47">
        <v>10100</v>
      </c>
      <c r="K25" s="49">
        <v>43</v>
      </c>
      <c r="L25" s="50">
        <v>3.4649999999999999</v>
      </c>
      <c r="M25" s="50">
        <v>0.90600000000000003</v>
      </c>
      <c r="N25" s="49">
        <v>23.5</v>
      </c>
      <c r="O25" s="49">
        <v>44.1</v>
      </c>
      <c r="P25" s="47">
        <v>270</v>
      </c>
      <c r="Q25" s="49">
        <v>20.9</v>
      </c>
    </row>
    <row r="26" spans="1:17" ht="13">
      <c r="A26" s="45" t="s">
        <v>34</v>
      </c>
      <c r="B26" s="51">
        <v>40822</v>
      </c>
      <c r="C26" s="45" t="s">
        <v>8</v>
      </c>
      <c r="D26" s="45"/>
      <c r="E26" s="45">
        <v>6</v>
      </c>
      <c r="F26" s="45"/>
      <c r="G26" s="47">
        <v>4610</v>
      </c>
      <c r="H26" s="47">
        <v>2060</v>
      </c>
      <c r="I26" s="48">
        <v>2.88</v>
      </c>
      <c r="J26" s="47">
        <v>11070</v>
      </c>
      <c r="K26" s="49">
        <v>45</v>
      </c>
      <c r="L26" s="50">
        <v>3.5310000000000001</v>
      </c>
      <c r="M26" s="50">
        <v>0.93300000000000005</v>
      </c>
      <c r="N26" s="49">
        <v>24.8</v>
      </c>
      <c r="O26" s="49">
        <v>45.4</v>
      </c>
      <c r="P26" s="47">
        <v>299</v>
      </c>
      <c r="Q26" s="49">
        <v>21.3</v>
      </c>
    </row>
    <row r="27" spans="1:17" s="25" customFormat="1" ht="13">
      <c r="A27" s="53"/>
      <c r="B27" s="53"/>
      <c r="C27" s="53"/>
      <c r="D27" s="53"/>
      <c r="E27" s="53"/>
      <c r="F27" s="53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</row>
    <row r="28" spans="1:17">
      <c r="A28" s="29" t="s">
        <v>84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>
      <c r="A29" s="29" t="s">
        <v>85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>
      <c r="A32" s="30"/>
      <c r="B32" s="31"/>
      <c r="C32" s="31"/>
      <c r="D32" s="31"/>
      <c r="E32" s="31"/>
      <c r="F32" s="31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</row>
    <row r="33" spans="1:17">
      <c r="A33" s="30"/>
      <c r="B33" s="31"/>
      <c r="C33" s="31"/>
      <c r="D33" s="31"/>
      <c r="E33" s="31"/>
      <c r="F33" s="31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</row>
    <row r="34" spans="1:17">
      <c r="A34" s="30"/>
      <c r="B34" s="31"/>
      <c r="C34" s="31"/>
      <c r="D34" s="31"/>
      <c r="E34" s="31"/>
      <c r="F34" s="31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</row>
    <row r="35" spans="1:17">
      <c r="A35" s="25"/>
      <c r="B35" s="33"/>
      <c r="C35" s="33"/>
      <c r="D35" s="33"/>
      <c r="E35" s="33"/>
      <c r="F35" s="33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</row>
    <row r="36" spans="1:17">
      <c r="A36" s="25"/>
      <c r="B36" s="33"/>
      <c r="C36" s="33"/>
      <c r="D36" s="33"/>
      <c r="E36" s="33"/>
      <c r="F36" s="33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</row>
    <row r="37" spans="1:17">
      <c r="A37" s="25"/>
      <c r="B37" s="33"/>
      <c r="C37" s="33"/>
      <c r="D37" s="33"/>
      <c r="E37" s="33"/>
      <c r="F37" s="33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</row>
    <row r="38" spans="1:17">
      <c r="A38" s="25"/>
      <c r="B38" s="33"/>
      <c r="C38" s="33"/>
      <c r="D38" s="33"/>
      <c r="E38" s="33"/>
      <c r="F38" s="33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</row>
    <row r="39" spans="1:17">
      <c r="A39" s="25"/>
      <c r="B39" s="33"/>
      <c r="C39" s="33"/>
      <c r="D39" s="33"/>
      <c r="E39" s="33"/>
      <c r="F39" s="33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</row>
    <row r="40" spans="1:17">
      <c r="A40" s="25"/>
      <c r="B40" s="33"/>
      <c r="C40" s="33"/>
      <c r="D40" s="33"/>
      <c r="E40" s="33"/>
      <c r="F40" s="33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</row>
    <row r="41" spans="1:17">
      <c r="A41" s="25"/>
      <c r="B41" s="33"/>
      <c r="C41" s="33"/>
      <c r="D41" s="33"/>
      <c r="E41" s="33"/>
      <c r="F41" s="33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</row>
    <row r="42" spans="1:17">
      <c r="A42" s="25"/>
      <c r="B42" s="33"/>
      <c r="C42" s="33"/>
      <c r="D42" s="33"/>
      <c r="E42" s="33"/>
      <c r="F42" s="33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</row>
    <row r="43" spans="1:17">
      <c r="A43" s="25"/>
      <c r="B43" s="33"/>
      <c r="C43" s="33"/>
      <c r="D43" s="33"/>
      <c r="E43" s="33"/>
      <c r="F43" s="33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</row>
    <row r="44" spans="1:17">
      <c r="A44" s="25"/>
      <c r="B44" s="33"/>
      <c r="C44" s="33"/>
      <c r="D44" s="33"/>
      <c r="E44" s="33"/>
      <c r="F44" s="33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</row>
    <row r="45" spans="1:17">
      <c r="A45" s="25"/>
      <c r="B45" s="33"/>
      <c r="C45" s="33"/>
      <c r="D45" s="33"/>
      <c r="E45" s="33"/>
      <c r="F45" s="33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</row>
    <row r="46" spans="1:17">
      <c r="A46" s="25"/>
      <c r="B46" s="33"/>
      <c r="C46" s="33"/>
      <c r="D46" s="33"/>
      <c r="E46" s="33"/>
      <c r="F46" s="33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</row>
    <row r="47" spans="1:17">
      <c r="A47" s="25"/>
      <c r="B47" s="33"/>
      <c r="C47" s="33"/>
      <c r="D47" s="33"/>
      <c r="E47" s="33"/>
      <c r="F47" s="33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</row>
    <row r="48" spans="1:17">
      <c r="A48" s="25"/>
      <c r="B48" s="33"/>
      <c r="C48" s="33"/>
      <c r="D48" s="33"/>
      <c r="E48" s="33"/>
      <c r="F48" s="33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</row>
    <row r="49" spans="1:17">
      <c r="A49" s="25"/>
      <c r="B49" s="33"/>
      <c r="C49" s="33"/>
      <c r="D49" s="33"/>
      <c r="E49" s="33"/>
      <c r="F49" s="33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</row>
    <row r="50" spans="1:17">
      <c r="A50" s="25"/>
      <c r="B50" s="33"/>
      <c r="C50" s="33"/>
      <c r="D50" s="33"/>
      <c r="E50" s="33"/>
      <c r="F50" s="33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</row>
    <row r="51" spans="1:17">
      <c r="A51" s="25"/>
      <c r="B51" s="33"/>
      <c r="C51" s="33"/>
      <c r="D51" s="33"/>
      <c r="E51" s="33"/>
      <c r="F51" s="33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</row>
    <row r="52" spans="1:17">
      <c r="A52" s="25"/>
      <c r="B52" s="33"/>
      <c r="C52" s="33"/>
      <c r="D52" s="33"/>
      <c r="E52" s="33"/>
      <c r="F52" s="33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</row>
    <row r="53" spans="1:17">
      <c r="A53" s="25"/>
      <c r="B53" s="33"/>
      <c r="C53" s="33"/>
      <c r="D53" s="33"/>
      <c r="E53" s="33"/>
      <c r="F53" s="33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</row>
    <row r="54" spans="1:17">
      <c r="A54" s="25"/>
      <c r="B54" s="33"/>
      <c r="C54" s="33"/>
      <c r="D54" s="33"/>
      <c r="E54" s="33"/>
      <c r="F54" s="33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</row>
    <row r="55" spans="1:17">
      <c r="A55" s="25"/>
      <c r="B55" s="33"/>
      <c r="C55" s="33"/>
      <c r="D55" s="33"/>
      <c r="E55" s="33"/>
      <c r="F55" s="33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</row>
    <row r="56" spans="1:17">
      <c r="A56" s="25"/>
      <c r="B56" s="33"/>
      <c r="C56" s="33"/>
      <c r="D56" s="33"/>
      <c r="E56" s="33"/>
      <c r="F56" s="33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</row>
    <row r="57" spans="1:17">
      <c r="A57" s="25"/>
      <c r="B57" s="33"/>
      <c r="C57" s="33"/>
      <c r="D57" s="33"/>
      <c r="E57" s="33"/>
      <c r="F57" s="33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</row>
    <row r="58" spans="1:17">
      <c r="A58" s="25"/>
      <c r="B58" s="33"/>
      <c r="C58" s="33"/>
      <c r="D58" s="33"/>
      <c r="E58" s="33"/>
      <c r="F58" s="33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</row>
    <row r="59" spans="1:17">
      <c r="A59" s="25"/>
      <c r="B59" s="33"/>
      <c r="C59" s="33"/>
      <c r="D59" s="33"/>
      <c r="E59" s="33"/>
      <c r="F59" s="33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</row>
    <row r="60" spans="1:17">
      <c r="A60" s="25"/>
      <c r="B60" s="33"/>
      <c r="C60" s="33"/>
      <c r="D60" s="33"/>
      <c r="E60" s="33"/>
      <c r="F60" s="33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</row>
    <row r="61" spans="1:17">
      <c r="A61" s="25"/>
      <c r="B61" s="33"/>
      <c r="C61" s="33"/>
      <c r="D61" s="33"/>
      <c r="E61" s="33"/>
      <c r="F61" s="33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</row>
    <row r="62" spans="1:17">
      <c r="A62" s="25"/>
      <c r="B62" s="33"/>
      <c r="C62" s="33"/>
      <c r="D62" s="33"/>
      <c r="E62" s="33"/>
      <c r="F62" s="33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</row>
    <row r="63" spans="1:17">
      <c r="A63" s="25"/>
      <c r="B63" s="33"/>
      <c r="C63" s="33"/>
      <c r="D63" s="33"/>
      <c r="E63" s="33"/>
      <c r="F63" s="33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</row>
    <row r="64" spans="1:17">
      <c r="A64" s="25"/>
      <c r="B64" s="33"/>
      <c r="C64" s="33"/>
      <c r="D64" s="33"/>
      <c r="E64" s="33"/>
      <c r="F64" s="33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</row>
    <row r="65" spans="1:17">
      <c r="A65" s="25"/>
      <c r="B65" s="33"/>
      <c r="C65" s="33"/>
      <c r="D65" s="33"/>
      <c r="E65" s="33"/>
      <c r="F65" s="33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</row>
    <row r="66" spans="1:17">
      <c r="A66" s="25"/>
      <c r="B66" s="33"/>
      <c r="C66" s="33"/>
      <c r="D66" s="33"/>
      <c r="E66" s="33"/>
      <c r="F66" s="33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</row>
    <row r="67" spans="1:17">
      <c r="A67" s="25"/>
      <c r="B67" s="33"/>
      <c r="C67" s="33"/>
      <c r="D67" s="33"/>
      <c r="E67" s="33"/>
      <c r="F67" s="33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</row>
    <row r="68" spans="1:17">
      <c r="A68" s="25"/>
      <c r="B68" s="33"/>
      <c r="C68" s="33"/>
      <c r="D68" s="33"/>
      <c r="E68" s="33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</row>
    <row r="69" spans="1:17">
      <c r="A69" s="25"/>
      <c r="B69" s="33"/>
      <c r="C69" s="33"/>
      <c r="D69" s="33"/>
      <c r="E69" s="33"/>
      <c r="F69" s="33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</row>
    <row r="70" spans="1:17">
      <c r="A70" s="25"/>
      <c r="B70" s="33"/>
      <c r="C70" s="33"/>
      <c r="D70" s="33"/>
      <c r="E70" s="33"/>
      <c r="F70" s="33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</row>
    <row r="71" spans="1:17">
      <c r="A71" s="25"/>
      <c r="B71" s="33"/>
      <c r="C71" s="33"/>
      <c r="D71" s="33"/>
      <c r="E71" s="33"/>
      <c r="F71" s="33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</row>
    <row r="72" spans="1:17">
      <c r="A72" s="25"/>
      <c r="B72" s="33"/>
      <c r="C72" s="33"/>
      <c r="D72" s="33"/>
      <c r="E72" s="33"/>
      <c r="F72" s="33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</row>
    <row r="73" spans="1:17">
      <c r="A73" s="25"/>
      <c r="B73" s="33"/>
      <c r="C73" s="33"/>
      <c r="D73" s="33"/>
      <c r="E73" s="33"/>
      <c r="F73" s="33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</row>
    <row r="74" spans="1:17">
      <c r="A74" s="25"/>
      <c r="B74" s="33"/>
      <c r="C74" s="33"/>
      <c r="D74" s="33"/>
      <c r="E74" s="33"/>
      <c r="F74" s="33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</row>
    <row r="75" spans="1:17">
      <c r="A75" s="25"/>
      <c r="B75" s="33"/>
      <c r="C75" s="33"/>
      <c r="D75" s="33"/>
      <c r="E75" s="33"/>
      <c r="F75" s="33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</row>
    <row r="76" spans="1:17">
      <c r="A76" s="25"/>
      <c r="B76" s="33"/>
      <c r="C76" s="33"/>
      <c r="D76" s="33"/>
      <c r="E76" s="33"/>
      <c r="F76" s="33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</row>
    <row r="77" spans="1:17">
      <c r="A77" s="25"/>
      <c r="B77" s="33"/>
      <c r="C77" s="33"/>
      <c r="D77" s="33"/>
      <c r="E77" s="33"/>
      <c r="F77" s="33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</row>
    <row r="78" spans="1:17">
      <c r="A78" s="25"/>
      <c r="B78" s="33"/>
      <c r="C78" s="33"/>
      <c r="D78" s="33"/>
      <c r="E78" s="33"/>
      <c r="F78" s="33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</row>
    <row r="79" spans="1:17">
      <c r="A79" s="25"/>
      <c r="B79" s="33"/>
      <c r="C79" s="33"/>
      <c r="D79" s="33"/>
      <c r="E79" s="33"/>
      <c r="F79" s="33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</row>
    <row r="80" spans="1:17">
      <c r="A80" s="25"/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1" spans="1:17">
      <c r="A81" s="25"/>
      <c r="B81" s="33"/>
      <c r="C81" s="33"/>
      <c r="D81" s="33"/>
      <c r="E81" s="33"/>
      <c r="F81" s="33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</row>
    <row r="82" spans="1:17">
      <c r="A82" s="25"/>
      <c r="B82" s="33"/>
      <c r="C82" s="33"/>
      <c r="D82" s="33"/>
      <c r="E82" s="33"/>
      <c r="F82" s="33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</row>
    <row r="83" spans="1:17">
      <c r="A83" s="25"/>
      <c r="B83" s="33"/>
      <c r="C83" s="33"/>
      <c r="D83" s="33"/>
      <c r="E83" s="33"/>
      <c r="F83" s="33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</row>
    <row r="84" spans="1:17">
      <c r="A84" s="25"/>
      <c r="B84" s="33"/>
      <c r="C84" s="33"/>
      <c r="D84" s="33"/>
      <c r="E84" s="33"/>
      <c r="F84" s="33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</row>
    <row r="85" spans="1:17">
      <c r="A85" s="25"/>
      <c r="B85" s="33"/>
      <c r="C85" s="33"/>
      <c r="D85" s="33"/>
      <c r="E85" s="33"/>
      <c r="F85" s="33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</row>
    <row r="86" spans="1:17">
      <c r="A86" s="25"/>
      <c r="B86" s="33"/>
      <c r="C86" s="33"/>
      <c r="D86" s="33"/>
      <c r="E86" s="33"/>
      <c r="F86" s="33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</row>
    <row r="87" spans="1:17">
      <c r="A87" s="25"/>
      <c r="B87" s="33"/>
      <c r="C87" s="33"/>
      <c r="D87" s="33"/>
      <c r="E87" s="33"/>
      <c r="F87" s="33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</row>
    <row r="88" spans="1:17">
      <c r="A88" s="25"/>
      <c r="B88" s="33"/>
      <c r="C88" s="33"/>
      <c r="D88" s="33"/>
      <c r="E88" s="33"/>
      <c r="F88" s="33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</row>
    <row r="89" spans="1:17">
      <c r="A89" s="25"/>
      <c r="B89" s="33"/>
      <c r="C89" s="33"/>
      <c r="D89" s="33"/>
      <c r="E89" s="33"/>
      <c r="F89" s="33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</row>
    <row r="90" spans="1:17">
      <c r="A90" s="25"/>
      <c r="B90" s="33"/>
      <c r="C90" s="33"/>
      <c r="D90" s="33"/>
      <c r="E90" s="33"/>
      <c r="F90" s="33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</row>
    <row r="91" spans="1:17">
      <c r="A91" s="25"/>
      <c r="B91" s="33"/>
      <c r="C91" s="33"/>
      <c r="D91" s="33"/>
      <c r="E91" s="33"/>
      <c r="F91" s="33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</row>
    <row r="92" spans="1:17">
      <c r="A92" s="25"/>
      <c r="B92" s="33"/>
      <c r="C92" s="33"/>
      <c r="D92" s="33"/>
      <c r="E92" s="33"/>
      <c r="F92" s="33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</row>
    <row r="93" spans="1:17">
      <c r="A93" s="25"/>
      <c r="B93" s="33"/>
      <c r="C93" s="33"/>
      <c r="D93" s="33"/>
      <c r="E93" s="33"/>
      <c r="F93" s="33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</row>
    <row r="94" spans="1:17">
      <c r="A94" s="25"/>
      <c r="B94" s="33"/>
      <c r="C94" s="33"/>
      <c r="D94" s="33"/>
      <c r="E94" s="33"/>
      <c r="F94" s="33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</row>
    <row r="95" spans="1:17">
      <c r="A95" s="25"/>
      <c r="B95" s="33"/>
      <c r="C95" s="33"/>
      <c r="D95" s="33"/>
      <c r="E95" s="33"/>
      <c r="F95" s="33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</row>
    <row r="96" spans="1:17">
      <c r="A96" s="25"/>
      <c r="B96" s="33"/>
      <c r="C96" s="33"/>
      <c r="D96" s="33"/>
      <c r="E96" s="33"/>
      <c r="F96" s="33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</row>
    <row r="97" spans="1:17">
      <c r="A97" s="25"/>
      <c r="B97" s="33"/>
      <c r="C97" s="33"/>
      <c r="D97" s="33"/>
      <c r="E97" s="33"/>
      <c r="F97" s="33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</row>
    <row r="98" spans="1:17">
      <c r="A98" s="25"/>
      <c r="B98" s="33"/>
      <c r="C98" s="33"/>
      <c r="D98" s="33"/>
      <c r="E98" s="33"/>
      <c r="F98" s="33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</row>
    <row r="99" spans="1:17">
      <c r="A99" s="25"/>
      <c r="B99" s="33"/>
      <c r="C99" s="33"/>
      <c r="D99" s="33"/>
      <c r="E99" s="33"/>
      <c r="F99" s="33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</row>
    <row r="100" spans="1:17">
      <c r="A100" s="25"/>
      <c r="B100" s="33"/>
      <c r="C100" s="33"/>
      <c r="D100" s="33"/>
      <c r="E100" s="33"/>
      <c r="F100" s="33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</row>
    <row r="101" spans="1:17">
      <c r="A101" s="25"/>
      <c r="B101" s="33"/>
      <c r="C101" s="33"/>
      <c r="D101" s="33"/>
      <c r="E101" s="33"/>
      <c r="F101" s="33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</row>
    <row r="102" spans="1:17">
      <c r="A102" s="25"/>
      <c r="B102" s="33"/>
      <c r="C102" s="33"/>
      <c r="D102" s="33"/>
      <c r="E102" s="33"/>
      <c r="F102" s="33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</row>
    <row r="103" spans="1:17">
      <c r="A103" s="25"/>
      <c r="B103" s="33"/>
      <c r="C103" s="33"/>
      <c r="D103" s="33"/>
      <c r="E103" s="33"/>
      <c r="F103" s="33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</row>
    <row r="104" spans="1:17">
      <c r="A104" s="25"/>
      <c r="B104" s="33"/>
      <c r="C104" s="33"/>
      <c r="D104" s="33"/>
      <c r="E104" s="33"/>
      <c r="F104" s="33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</row>
    <row r="105" spans="1:17">
      <c r="A105" s="25"/>
      <c r="B105" s="33"/>
      <c r="C105" s="33"/>
      <c r="D105" s="33"/>
      <c r="E105" s="33"/>
      <c r="F105" s="33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</row>
    <row r="106" spans="1:17">
      <c r="A106" s="25"/>
      <c r="B106" s="33"/>
      <c r="C106" s="33"/>
      <c r="D106" s="33"/>
      <c r="E106" s="33"/>
      <c r="F106" s="33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</row>
    <row r="107" spans="1:17">
      <c r="A107" s="25"/>
      <c r="B107" s="33"/>
      <c r="C107" s="33"/>
      <c r="D107" s="33"/>
      <c r="E107" s="33"/>
      <c r="F107" s="33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</row>
    <row r="108" spans="1:17">
      <c r="A108" s="25"/>
      <c r="B108" s="33"/>
      <c r="C108" s="33"/>
      <c r="D108" s="33"/>
      <c r="E108" s="33"/>
      <c r="F108" s="33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</row>
    <row r="109" spans="1:17">
      <c r="A109" s="25"/>
      <c r="B109" s="33"/>
      <c r="C109" s="33"/>
      <c r="D109" s="33"/>
      <c r="E109" s="33"/>
      <c r="F109" s="33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</row>
    <row r="110" spans="1:17">
      <c r="A110" s="25"/>
      <c r="B110" s="33"/>
      <c r="C110" s="33"/>
      <c r="D110" s="33"/>
      <c r="E110" s="33"/>
      <c r="F110" s="33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</row>
    <row r="111" spans="1:17">
      <c r="A111" s="25"/>
      <c r="B111" s="33"/>
      <c r="C111" s="33"/>
      <c r="D111" s="33"/>
      <c r="E111" s="33"/>
      <c r="F111" s="33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</row>
    <row r="112" spans="1:17">
      <c r="A112" s="25"/>
      <c r="B112" s="33"/>
      <c r="C112" s="33"/>
      <c r="D112" s="33"/>
      <c r="E112" s="33"/>
      <c r="F112" s="33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</row>
    <row r="113" spans="1:17">
      <c r="A113" s="25"/>
      <c r="B113" s="33"/>
      <c r="C113" s="33"/>
      <c r="D113" s="33"/>
      <c r="E113" s="33"/>
      <c r="F113" s="33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</row>
    <row r="114" spans="1:17">
      <c r="A114" s="25"/>
      <c r="B114" s="33"/>
      <c r="C114" s="33"/>
      <c r="D114" s="33"/>
      <c r="E114" s="33"/>
      <c r="F114" s="33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</row>
    <row r="115" spans="1:17">
      <c r="A115" s="25"/>
      <c r="B115" s="33"/>
      <c r="C115" s="33"/>
      <c r="D115" s="33"/>
      <c r="E115" s="33"/>
      <c r="F115" s="33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</row>
    <row r="116" spans="1:17">
      <c r="A116" s="25"/>
      <c r="B116" s="33"/>
      <c r="C116" s="33"/>
      <c r="D116" s="33"/>
      <c r="E116" s="33"/>
      <c r="F116" s="33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</row>
    <row r="117" spans="1:17">
      <c r="A117" s="25"/>
      <c r="B117" s="33"/>
      <c r="C117" s="33"/>
      <c r="D117" s="33"/>
      <c r="E117" s="33"/>
      <c r="F117" s="33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</row>
    <row r="118" spans="1:17">
      <c r="A118" s="25"/>
      <c r="B118" s="33"/>
      <c r="C118" s="33"/>
      <c r="D118" s="33"/>
      <c r="E118" s="33"/>
      <c r="F118" s="33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</row>
    <row r="119" spans="1:17">
      <c r="A119" s="25"/>
      <c r="B119" s="33"/>
      <c r="C119" s="33"/>
      <c r="D119" s="33"/>
      <c r="E119" s="33"/>
      <c r="F119" s="33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</row>
    <row r="120" spans="1:17">
      <c r="A120" s="25"/>
      <c r="B120" s="33"/>
      <c r="C120" s="33"/>
      <c r="D120" s="33"/>
      <c r="E120" s="33"/>
      <c r="F120" s="33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</row>
    <row r="121" spans="1:17">
      <c r="A121" s="25"/>
      <c r="B121" s="33"/>
      <c r="C121" s="33"/>
      <c r="D121" s="33"/>
      <c r="E121" s="33"/>
      <c r="F121" s="33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</row>
    <row r="122" spans="1:17">
      <c r="A122" s="25"/>
      <c r="B122" s="33"/>
      <c r="C122" s="33"/>
      <c r="D122" s="33"/>
      <c r="E122" s="33"/>
      <c r="F122" s="33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</row>
    <row r="123" spans="1:17">
      <c r="A123" s="25"/>
      <c r="B123" s="33"/>
      <c r="C123" s="33"/>
      <c r="D123" s="33"/>
      <c r="E123" s="33"/>
      <c r="F123" s="33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</row>
    <row r="124" spans="1:17">
      <c r="A124" s="25"/>
      <c r="B124" s="33"/>
      <c r="C124" s="33"/>
      <c r="D124" s="33"/>
      <c r="E124" s="33"/>
      <c r="F124" s="33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</row>
    <row r="125" spans="1:17">
      <c r="A125" s="25"/>
      <c r="B125" s="33"/>
      <c r="C125" s="33"/>
      <c r="D125" s="33"/>
      <c r="E125" s="33"/>
      <c r="F125" s="33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</row>
    <row r="126" spans="1:17">
      <c r="A126" s="25"/>
      <c r="B126" s="33"/>
      <c r="C126" s="33"/>
      <c r="D126" s="33"/>
      <c r="E126" s="33"/>
      <c r="F126" s="33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</row>
    <row r="127" spans="1:17">
      <c r="A127" s="25"/>
      <c r="B127" s="33"/>
      <c r="C127" s="33"/>
      <c r="D127" s="33"/>
      <c r="E127" s="33"/>
      <c r="F127" s="33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</row>
    <row r="128" spans="1:17">
      <c r="A128" s="25"/>
      <c r="B128" s="33"/>
      <c r="C128" s="33"/>
      <c r="D128" s="33"/>
      <c r="E128" s="33"/>
      <c r="F128" s="33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</row>
    <row r="129" spans="1:17">
      <c r="A129" s="25"/>
      <c r="B129" s="33"/>
      <c r="C129" s="33"/>
      <c r="D129" s="33"/>
      <c r="E129" s="33"/>
      <c r="F129" s="33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</row>
    <row r="130" spans="1:17">
      <c r="A130" s="25"/>
      <c r="B130" s="33"/>
      <c r="C130" s="33"/>
      <c r="D130" s="33"/>
      <c r="E130" s="33"/>
      <c r="F130" s="33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</row>
    <row r="131" spans="1:17">
      <c r="A131" s="25"/>
      <c r="B131" s="33"/>
      <c r="C131" s="33"/>
      <c r="D131" s="33"/>
      <c r="E131" s="33"/>
      <c r="F131" s="33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</row>
    <row r="132" spans="1:17">
      <c r="A132" s="25"/>
      <c r="B132" s="33"/>
      <c r="C132" s="33"/>
      <c r="D132" s="33"/>
      <c r="E132" s="33"/>
      <c r="F132" s="33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</row>
    <row r="133" spans="1:17">
      <c r="A133" s="25"/>
      <c r="B133" s="33"/>
      <c r="C133" s="33"/>
      <c r="D133" s="33"/>
      <c r="E133" s="33"/>
      <c r="F133" s="33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</row>
    <row r="134" spans="1:17">
      <c r="A134" s="25"/>
      <c r="B134" s="33"/>
      <c r="C134" s="33"/>
      <c r="D134" s="33"/>
      <c r="E134" s="33"/>
      <c r="F134" s="33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</row>
    <row r="135" spans="1:17">
      <c r="A135" s="25"/>
      <c r="B135" s="33"/>
      <c r="C135" s="33"/>
      <c r="D135" s="33"/>
      <c r="E135" s="33"/>
      <c r="F135" s="33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</row>
    <row r="136" spans="1:17">
      <c r="A136" s="25"/>
      <c r="B136" s="33"/>
      <c r="C136" s="33"/>
      <c r="D136" s="33"/>
      <c r="E136" s="33"/>
      <c r="F136" s="33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</row>
    <row r="137" spans="1:17">
      <c r="A137" s="25"/>
      <c r="B137" s="33"/>
      <c r="C137" s="33"/>
      <c r="D137" s="33"/>
      <c r="E137" s="33"/>
      <c r="F137" s="33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</row>
    <row r="138" spans="1:17">
      <c r="A138" s="25"/>
      <c r="B138" s="33"/>
      <c r="C138" s="33"/>
      <c r="D138" s="33"/>
      <c r="E138" s="33"/>
      <c r="F138" s="33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</row>
  </sheetData>
  <sheetCalcPr fullCalcOnLoad="1"/>
  <mergeCells count="2">
    <mergeCell ref="A2:A3"/>
    <mergeCell ref="F2:F3"/>
  </mergeCells>
  <phoneticPr fontId="3" type="noConversion"/>
  <hyperlinks>
    <hyperlink ref="G11" r:id="rId1"/>
    <hyperlink ref="H11" r:id="rId2"/>
    <hyperlink ref="I11" r:id="rId3"/>
    <hyperlink ref="J11" r:id="rId4"/>
    <hyperlink ref="K11" r:id="rId5"/>
    <hyperlink ref="L11" r:id="rId6"/>
    <hyperlink ref="M11" r:id="rId7"/>
    <hyperlink ref="N11" r:id="rId8"/>
    <hyperlink ref="O11" r:id="rId9"/>
    <hyperlink ref="P11" r:id="rId10"/>
    <hyperlink ref="Q11" r:id="rId11"/>
    <hyperlink ref="G3" r:id="rId12"/>
    <hyperlink ref="H3" r:id="rId13"/>
    <hyperlink ref="I3" r:id="rId14"/>
    <hyperlink ref="J3" r:id="rId15"/>
    <hyperlink ref="K3" r:id="rId16"/>
    <hyperlink ref="L3" r:id="rId17"/>
    <hyperlink ref="M3" r:id="rId18"/>
    <hyperlink ref="N3" r:id="rId19"/>
    <hyperlink ref="O3" r:id="rId20"/>
    <hyperlink ref="P3" r:id="rId21"/>
  </hyperlinks>
  <pageMargins left="0.35" right="0.35" top="0.5" bottom="0.7" header="0.5" footer="0.2"/>
  <headerFooter>
    <oddHeader>&amp;C&amp;"Arial,Bold"&amp;16UC DAVIS   ANALYTICAL   LABORATORY_x000D_&amp;12UNIVERSITY   OF   CALIFORNIA&amp;RPage &amp;P of &amp;N</oddHeader>
    <oddFooter>&amp;L&amp;"Arial,Bold"&amp;14Samples for this Work Request (11P145) will be discarded on 2/13/11&amp;"Arial,Regular".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11.5" defaultRowHeight="12"/>
  <sheetData/>
  <sheetCalcPr fullCalcOnLoad="1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11.5" defaultRowHeight="12"/>
  <sheetData/>
  <sheetCalcPr fullCalcOnLoad="1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11.5" defaultRowHeight="12"/>
  <sheetData/>
  <sheetCalcPr fullCalcOnLoad="1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processing</vt:lpstr>
      <vt:lpstr>FM</vt:lpstr>
      <vt:lpstr>sampling</vt:lpstr>
      <vt:lpstr>s</vt:lpstr>
      <vt:lpstr>Sheet4</vt:lpstr>
      <vt:lpstr>Sheet5</vt:lpstr>
    </vt:vector>
  </TitlesOfParts>
  <Company>UC Cooperative Extension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Stoddard</dc:creator>
  <cp:lastModifiedBy>Anthony Aruffo</cp:lastModifiedBy>
  <dcterms:created xsi:type="dcterms:W3CDTF">2010-11-18T01:08:45Z</dcterms:created>
  <dcterms:modified xsi:type="dcterms:W3CDTF">2011-08-08T14:46:05Z</dcterms:modified>
</cp:coreProperties>
</file>